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4.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arie Reimer\bwSyncAndShare\PhD\Hoftorbilanz\"/>
    </mc:Choice>
  </mc:AlternateContent>
  <bookViews>
    <workbookView xWindow="0" yWindow="0" windowWidth="19160" windowHeight="6430" activeTab="1"/>
  </bookViews>
  <sheets>
    <sheet name="Introduction" sheetId="1" r:id="rId1"/>
    <sheet name="General Farm Data" sheetId="2" r:id="rId2"/>
    <sheet name="Cropping Calendar" sheetId="4" r:id="rId3"/>
    <sheet name="Input" sheetId="5" r:id="rId4"/>
    <sheet name="N-fixation" sheetId="14" r:id="rId5"/>
    <sheet name="Total Input" sheetId="16" r:id="rId6"/>
    <sheet name="Plant Output" sheetId="6" r:id="rId7"/>
    <sheet name="Animal Output" sheetId="10" r:id="rId8"/>
    <sheet name="Total Output" sheetId="12" r:id="rId9"/>
    <sheet name="Farm Gate Budget" sheetId="7" r:id="rId10"/>
    <sheet name="Nutrient Contents" sheetId="13"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9" i="6" l="1"/>
  <c r="J10" i="6"/>
  <c r="J11" i="6"/>
  <c r="J12" i="6"/>
  <c r="J13" i="6"/>
  <c r="J14" i="6"/>
  <c r="J15" i="6"/>
  <c r="J16" i="6"/>
  <c r="J17" i="6"/>
  <c r="J18" i="6"/>
  <c r="J19" i="6"/>
  <c r="J20" i="6"/>
  <c r="J21" i="6"/>
  <c r="J22" i="6"/>
  <c r="J23" i="6"/>
  <c r="J24" i="6"/>
  <c r="J25" i="6"/>
  <c r="J26" i="6"/>
  <c r="J27" i="6"/>
  <c r="J28" i="6"/>
  <c r="J29" i="6"/>
  <c r="J30" i="6"/>
  <c r="J31" i="6"/>
  <c r="J32" i="6"/>
  <c r="J33" i="6"/>
  <c r="J34" i="6"/>
  <c r="J8" i="6"/>
  <c r="G9" i="6"/>
  <c r="G10" i="6"/>
  <c r="G11" i="6"/>
  <c r="G12" i="6"/>
  <c r="G13" i="6"/>
  <c r="G14" i="6"/>
  <c r="G15" i="6"/>
  <c r="G16" i="6"/>
  <c r="G17" i="6"/>
  <c r="G18" i="6"/>
  <c r="G19" i="6"/>
  <c r="G20" i="6"/>
  <c r="G21" i="6"/>
  <c r="G22" i="6"/>
  <c r="G23" i="6"/>
  <c r="G24" i="6"/>
  <c r="G25" i="6"/>
  <c r="G26" i="6"/>
  <c r="G27" i="6"/>
  <c r="G28" i="6"/>
  <c r="G29" i="6"/>
  <c r="G30" i="6"/>
  <c r="G31" i="6"/>
  <c r="G32" i="6"/>
  <c r="G33" i="6"/>
  <c r="G34" i="6"/>
  <c r="G8" i="6"/>
  <c r="D9" i="6"/>
  <c r="D10" i="6"/>
  <c r="D11" i="6"/>
  <c r="D12" i="6"/>
  <c r="D13" i="6"/>
  <c r="D14" i="6"/>
  <c r="D15" i="6"/>
  <c r="D16" i="6"/>
  <c r="D17" i="6"/>
  <c r="D18" i="6"/>
  <c r="D19" i="6"/>
  <c r="D20" i="6"/>
  <c r="D21" i="6"/>
  <c r="D22" i="6"/>
  <c r="D23" i="6"/>
  <c r="D24" i="6"/>
  <c r="D25" i="6"/>
  <c r="D26" i="6"/>
  <c r="D27" i="6"/>
  <c r="D28" i="6"/>
  <c r="D29" i="6"/>
  <c r="D30" i="6"/>
  <c r="D31" i="6"/>
  <c r="D32" i="6"/>
  <c r="D33" i="6"/>
  <c r="D34" i="6"/>
  <c r="D8" i="6"/>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J7" i="14"/>
  <c r="M7" i="14" s="1"/>
  <c r="J8" i="14"/>
  <c r="M8" i="14" s="1"/>
  <c r="J9" i="14"/>
  <c r="M9" i="14" s="1"/>
  <c r="J10" i="14"/>
  <c r="M10" i="14" s="1"/>
  <c r="J11" i="14"/>
  <c r="M11" i="14" s="1"/>
  <c r="J12" i="14"/>
  <c r="M12" i="14" s="1"/>
  <c r="J13" i="14"/>
  <c r="M13" i="14" s="1"/>
  <c r="J14" i="14"/>
  <c r="M14" i="14" s="1"/>
  <c r="J6" i="14"/>
  <c r="M6" i="14" s="1"/>
  <c r="G7" i="14"/>
  <c r="L7" i="14" s="1"/>
  <c r="G8" i="14"/>
  <c r="L8" i="14" s="1"/>
  <c r="G9" i="14"/>
  <c r="L9" i="14" s="1"/>
  <c r="G10" i="14"/>
  <c r="L10" i="14" s="1"/>
  <c r="G11" i="14"/>
  <c r="L11" i="14" s="1"/>
  <c r="G12" i="14"/>
  <c r="L12" i="14" s="1"/>
  <c r="G13" i="14"/>
  <c r="L13" i="14" s="1"/>
  <c r="G14" i="14"/>
  <c r="L14" i="14" s="1"/>
  <c r="G6" i="14"/>
  <c r="L6" i="14" s="1"/>
  <c r="D7" i="14"/>
  <c r="K7" i="14" s="1"/>
  <c r="D8" i="14"/>
  <c r="K8" i="14" s="1"/>
  <c r="D9" i="14"/>
  <c r="K9" i="14" s="1"/>
  <c r="D10" i="14"/>
  <c r="K10" i="14" s="1"/>
  <c r="D11" i="14"/>
  <c r="K11" i="14" s="1"/>
  <c r="D12" i="14"/>
  <c r="K12" i="14" s="1"/>
  <c r="D13" i="14"/>
  <c r="K13" i="14" s="1"/>
  <c r="D14" i="14"/>
  <c r="K14" i="14" s="1"/>
  <c r="D6" i="14"/>
  <c r="K6" i="14" s="1"/>
  <c r="J7" i="5"/>
  <c r="G7" i="5"/>
  <c r="D7" i="5"/>
  <c r="A3" i="7" l="1"/>
  <c r="I3" i="7"/>
  <c r="O32" i="14" l="1"/>
  <c r="O33" i="14"/>
  <c r="O34" i="14"/>
  <c r="D9" i="10"/>
  <c r="G9" i="10"/>
  <c r="J9" i="10"/>
  <c r="D10" i="10"/>
  <c r="G10" i="10"/>
  <c r="J10" i="10"/>
  <c r="D11" i="10"/>
  <c r="G11" i="10"/>
  <c r="J11" i="10"/>
  <c r="D12" i="10"/>
  <c r="G12" i="10"/>
  <c r="J12" i="10"/>
  <c r="D13" i="10"/>
  <c r="G13" i="10"/>
  <c r="J13" i="10"/>
  <c r="D14" i="10"/>
  <c r="G14" i="10"/>
  <c r="J14" i="10"/>
  <c r="D15" i="10"/>
  <c r="G15" i="10"/>
  <c r="J15" i="10"/>
  <c r="D16" i="10"/>
  <c r="G16" i="10"/>
  <c r="J16" i="10"/>
  <c r="D17" i="10"/>
  <c r="G17" i="10"/>
  <c r="J17" i="10"/>
  <c r="D18" i="10"/>
  <c r="G18" i="10"/>
  <c r="J18" i="10"/>
  <c r="D19" i="10"/>
  <c r="G19" i="10"/>
  <c r="J19" i="10"/>
  <c r="D20" i="10"/>
  <c r="G20" i="10"/>
  <c r="J20" i="10"/>
  <c r="D21" i="10"/>
  <c r="G21" i="10"/>
  <c r="J21" i="10"/>
  <c r="D22" i="10"/>
  <c r="G22" i="10"/>
  <c r="J22" i="10"/>
  <c r="J8" i="10"/>
  <c r="G8" i="10"/>
  <c r="D8" i="10"/>
  <c r="F136" i="13"/>
  <c r="AD9" i="6" l="1"/>
  <c r="AD11" i="6"/>
  <c r="AD12" i="6"/>
  <c r="AD13" i="6"/>
  <c r="AD14" i="6"/>
  <c r="AD15" i="6"/>
  <c r="AD16" i="6"/>
  <c r="AD17" i="6"/>
  <c r="AD18" i="6"/>
  <c r="AD19" i="6"/>
  <c r="AD20" i="6"/>
  <c r="AD21" i="6"/>
  <c r="AD23" i="6"/>
  <c r="AD24" i="6"/>
  <c r="AD25" i="6"/>
  <c r="AD27" i="6"/>
  <c r="AD28" i="6"/>
  <c r="AD29" i="6"/>
  <c r="AD30" i="6"/>
  <c r="AD31" i="6"/>
  <c r="AD32" i="6"/>
  <c r="AD33" i="6"/>
  <c r="AD34" i="6"/>
  <c r="AD8" i="6"/>
  <c r="W9" i="6"/>
  <c r="W10" i="6"/>
  <c r="W12" i="6"/>
  <c r="W13" i="6"/>
  <c r="W14" i="6"/>
  <c r="W16" i="6"/>
  <c r="W17" i="6"/>
  <c r="W18" i="6"/>
  <c r="W19" i="6"/>
  <c r="W20" i="6"/>
  <c r="W21" i="6"/>
  <c r="W22" i="6"/>
  <c r="W23" i="6"/>
  <c r="W24" i="6"/>
  <c r="W25" i="6"/>
  <c r="W26" i="6"/>
  <c r="W27" i="6"/>
  <c r="W28" i="6"/>
  <c r="W29" i="6"/>
  <c r="W30" i="6"/>
  <c r="W33" i="6"/>
  <c r="W34" i="6"/>
  <c r="W8" i="6"/>
  <c r="P9" i="6"/>
  <c r="P10" i="6"/>
  <c r="P11" i="6"/>
  <c r="P13" i="6"/>
  <c r="P14" i="6"/>
  <c r="P15" i="6"/>
  <c r="P17" i="6"/>
  <c r="P18" i="6"/>
  <c r="P19" i="6"/>
  <c r="P20" i="6"/>
  <c r="P21" i="6"/>
  <c r="P22" i="6"/>
  <c r="P23" i="6"/>
  <c r="P24" i="6"/>
  <c r="P25" i="6"/>
  <c r="P26" i="6"/>
  <c r="P27" i="6"/>
  <c r="P28" i="6"/>
  <c r="P29" i="6"/>
  <c r="P30" i="6"/>
  <c r="P31" i="6"/>
  <c r="P33" i="6"/>
  <c r="P34" i="6"/>
  <c r="P8" i="6"/>
  <c r="D56" i="4"/>
  <c r="C56" i="4"/>
  <c r="B56" i="4"/>
  <c r="AD10" i="6"/>
  <c r="AD22" i="6"/>
  <c r="AD26" i="6"/>
  <c r="W11" i="6"/>
  <c r="W15" i="6"/>
  <c r="W31" i="6"/>
  <c r="W32" i="6"/>
  <c r="P12" i="6"/>
  <c r="P16" i="6"/>
  <c r="P32" i="6"/>
  <c r="N15" i="5"/>
  <c r="U15" i="5"/>
  <c r="AB15" i="5"/>
  <c r="N7" i="14" l="1"/>
  <c r="A29" i="7"/>
  <c r="A16" i="7"/>
  <c r="A30" i="16"/>
  <c r="A16" i="16"/>
  <c r="A2" i="16"/>
  <c r="A28" i="2"/>
  <c r="A27" i="2"/>
  <c r="A26" i="2"/>
  <c r="I29" i="14"/>
  <c r="I28" i="14"/>
  <c r="I27" i="14"/>
  <c r="I26" i="14"/>
  <c r="I25" i="14"/>
  <c r="I24" i="14"/>
  <c r="I23" i="14"/>
  <c r="I22" i="14"/>
  <c r="I21" i="14"/>
  <c r="I20" i="14"/>
  <c r="I19" i="14"/>
  <c r="I18" i="14"/>
  <c r="M3" i="14"/>
  <c r="L3" i="14"/>
  <c r="K3" i="14"/>
  <c r="B3" i="14"/>
  <c r="H3" i="14"/>
  <c r="E3" i="14"/>
  <c r="O8" i="5"/>
  <c r="V8" i="5"/>
  <c r="AC8" i="5"/>
  <c r="O9" i="5"/>
  <c r="V9" i="5"/>
  <c r="AC9" i="5"/>
  <c r="O10" i="5"/>
  <c r="V10" i="5"/>
  <c r="AC10" i="5"/>
  <c r="O11" i="5"/>
  <c r="V11" i="5"/>
  <c r="AC11" i="5"/>
  <c r="O12" i="5"/>
  <c r="V12" i="5"/>
  <c r="AC12" i="5"/>
  <c r="O13" i="5"/>
  <c r="V13" i="5"/>
  <c r="AC13" i="5"/>
  <c r="O14" i="5"/>
  <c r="V14" i="5"/>
  <c r="AC14" i="5"/>
  <c r="O15" i="5"/>
  <c r="P15" i="5" s="1"/>
  <c r="V15" i="5"/>
  <c r="X15" i="5" s="1"/>
  <c r="AC15" i="5"/>
  <c r="AE15" i="5" s="1"/>
  <c r="O16" i="5"/>
  <c r="V16" i="5"/>
  <c r="AC16" i="5"/>
  <c r="O17" i="5"/>
  <c r="V17" i="5"/>
  <c r="AC17" i="5"/>
  <c r="O18" i="5"/>
  <c r="V18" i="5"/>
  <c r="AC18" i="5"/>
  <c r="O19" i="5"/>
  <c r="V19" i="5"/>
  <c r="AC19" i="5"/>
  <c r="O20" i="5"/>
  <c r="V20" i="5"/>
  <c r="AC20" i="5"/>
  <c r="O21" i="5"/>
  <c r="V21" i="5"/>
  <c r="AC21" i="5"/>
  <c r="O22" i="5"/>
  <c r="V22" i="5"/>
  <c r="AC22" i="5"/>
  <c r="O23" i="5"/>
  <c r="V23" i="5"/>
  <c r="AC23" i="5"/>
  <c r="O24" i="5"/>
  <c r="V24" i="5"/>
  <c r="AC24" i="5"/>
  <c r="O25" i="5"/>
  <c r="V25" i="5"/>
  <c r="AC25" i="5"/>
  <c r="O26" i="5"/>
  <c r="V26" i="5"/>
  <c r="AC26" i="5"/>
  <c r="O27" i="5"/>
  <c r="V27" i="5"/>
  <c r="AC27" i="5"/>
  <c r="O28" i="5"/>
  <c r="V28" i="5"/>
  <c r="AC28" i="5"/>
  <c r="O29" i="5"/>
  <c r="V29" i="5"/>
  <c r="AC29" i="5"/>
  <c r="O30" i="5"/>
  <c r="V30" i="5"/>
  <c r="AC30" i="5"/>
  <c r="O31" i="5"/>
  <c r="V31" i="5"/>
  <c r="AC31" i="5"/>
  <c r="O32" i="5"/>
  <c r="V32" i="5"/>
  <c r="AC32" i="5"/>
  <c r="O33" i="5"/>
  <c r="V33" i="5"/>
  <c r="AC33" i="5"/>
  <c r="O34" i="5"/>
  <c r="V34" i="5"/>
  <c r="AC34" i="5"/>
  <c r="O35" i="5"/>
  <c r="V35" i="5"/>
  <c r="AC35" i="5"/>
  <c r="O36" i="5"/>
  <c r="V36" i="5"/>
  <c r="AC36" i="5"/>
  <c r="O37" i="5"/>
  <c r="V37" i="5"/>
  <c r="AC37" i="5"/>
  <c r="O38" i="5"/>
  <c r="V38" i="5"/>
  <c r="AC38" i="5"/>
  <c r="O39" i="5"/>
  <c r="V39" i="5"/>
  <c r="AC39" i="5"/>
  <c r="O40" i="5"/>
  <c r="V40" i="5"/>
  <c r="AC40" i="5"/>
  <c r="O41" i="5"/>
  <c r="V41" i="5"/>
  <c r="AC41" i="5"/>
  <c r="AC7" i="5"/>
  <c r="V7" i="5"/>
  <c r="O7" i="5"/>
  <c r="AG15" i="5" l="1"/>
  <c r="AD15" i="5"/>
  <c r="AF15" i="5"/>
  <c r="AH15" i="5"/>
  <c r="W15" i="5"/>
  <c r="Y15" i="5"/>
  <c r="AA15" i="5"/>
  <c r="Z15" i="5"/>
  <c r="R15" i="5"/>
  <c r="S15" i="5"/>
  <c r="Q15" i="5"/>
  <c r="T15" i="5"/>
  <c r="N8" i="14"/>
  <c r="N9" i="14"/>
  <c r="AI15" i="5"/>
  <c r="N14" i="14" l="1"/>
  <c r="N12" i="14"/>
  <c r="N13" i="14"/>
  <c r="L15" i="14"/>
  <c r="A24" i="16" s="1"/>
  <c r="AM15" i="5"/>
  <c r="N11" i="14"/>
  <c r="AL15" i="5"/>
  <c r="AJ15" i="5"/>
  <c r="N10" i="14"/>
  <c r="N6" i="14"/>
  <c r="K15" i="14"/>
  <c r="A10" i="16" s="1"/>
  <c r="M15" i="14"/>
  <c r="A38" i="16" s="1"/>
  <c r="AK15" i="5"/>
  <c r="AN15" i="5"/>
  <c r="AI25" i="5"/>
  <c r="AI26" i="5"/>
  <c r="AB8" i="5"/>
  <c r="AB9" i="5"/>
  <c r="AB10" i="5"/>
  <c r="AB11" i="5"/>
  <c r="AB12" i="5"/>
  <c r="AB13" i="5"/>
  <c r="AB14"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7" i="5"/>
  <c r="U8" i="5"/>
  <c r="U9" i="5"/>
  <c r="U10" i="5"/>
  <c r="U11" i="5"/>
  <c r="U12" i="5"/>
  <c r="U13" i="5"/>
  <c r="U14" i="5"/>
  <c r="U16" i="5"/>
  <c r="U17" i="5"/>
  <c r="U18" i="5"/>
  <c r="U19" i="5"/>
  <c r="U20" i="5"/>
  <c r="U21" i="5"/>
  <c r="U22" i="5"/>
  <c r="U23" i="5"/>
  <c r="U24" i="5"/>
  <c r="U25" i="5"/>
  <c r="U26" i="5"/>
  <c r="U27" i="5"/>
  <c r="U28" i="5"/>
  <c r="U29" i="5"/>
  <c r="U30" i="5"/>
  <c r="U31" i="5"/>
  <c r="U32" i="5"/>
  <c r="U33" i="5"/>
  <c r="U34" i="5"/>
  <c r="U35" i="5"/>
  <c r="U36" i="5"/>
  <c r="U37" i="5"/>
  <c r="U38" i="5"/>
  <c r="U39" i="5"/>
  <c r="U40" i="5"/>
  <c r="U41" i="5"/>
  <c r="U7" i="5"/>
  <c r="N7" i="5"/>
  <c r="N8" i="5"/>
  <c r="N9" i="5"/>
  <c r="N10" i="5"/>
  <c r="N11" i="5"/>
  <c r="N12" i="5"/>
  <c r="N13" i="5"/>
  <c r="N14" i="5"/>
  <c r="N16" i="5"/>
  <c r="N17" i="5"/>
  <c r="N18" i="5"/>
  <c r="N19" i="5"/>
  <c r="N20" i="5"/>
  <c r="N21" i="5"/>
  <c r="N22" i="5"/>
  <c r="N23" i="5"/>
  <c r="N24" i="5"/>
  <c r="N25" i="5"/>
  <c r="N26" i="5"/>
  <c r="N27" i="5"/>
  <c r="N28" i="5"/>
  <c r="N29" i="5"/>
  <c r="N30" i="5"/>
  <c r="N31" i="5"/>
  <c r="N32" i="5"/>
  <c r="N33" i="5"/>
  <c r="N34" i="5"/>
  <c r="N35" i="5"/>
  <c r="N36" i="5"/>
  <c r="N37" i="5"/>
  <c r="N38" i="5"/>
  <c r="N39" i="5"/>
  <c r="N40" i="5"/>
  <c r="N41" i="5"/>
  <c r="AB43" i="5"/>
  <c r="U43" i="5"/>
  <c r="N43" i="5"/>
  <c r="AI33" i="5"/>
  <c r="AI34" i="5"/>
  <c r="AI36" i="5"/>
  <c r="AI37" i="5"/>
  <c r="AI40" i="5"/>
  <c r="AI32" i="5"/>
  <c r="AI28" i="5"/>
  <c r="AI20" i="5"/>
  <c r="AI17" i="5"/>
  <c r="AI16" i="5"/>
  <c r="AI12" i="5"/>
  <c r="AI9" i="5"/>
  <c r="AB3" i="5"/>
  <c r="U3" i="5"/>
  <c r="N3" i="5"/>
  <c r="A30" i="12"/>
  <c r="A16" i="12"/>
  <c r="A2" i="12"/>
  <c r="M7" i="10"/>
  <c r="L7" i="10"/>
  <c r="K7" i="10"/>
  <c r="H6" i="10"/>
  <c r="E6" i="10"/>
  <c r="B6" i="10"/>
  <c r="AC5" i="10"/>
  <c r="V5" i="10"/>
  <c r="O5" i="10"/>
  <c r="AC24" i="10"/>
  <c r="V24" i="10"/>
  <c r="O24" i="10"/>
  <c r="AC36" i="6"/>
  <c r="V36" i="6"/>
  <c r="O36" i="6"/>
  <c r="AC5" i="6"/>
  <c r="V5" i="6"/>
  <c r="O5" i="6"/>
  <c r="L7" i="6"/>
  <c r="M7" i="6"/>
  <c r="K7" i="6"/>
  <c r="B6" i="6"/>
  <c r="H6" i="6"/>
  <c r="E6" i="6"/>
  <c r="M5" i="5"/>
  <c r="L5" i="5"/>
  <c r="K5" i="5"/>
  <c r="H4" i="5"/>
  <c r="E4" i="5"/>
  <c r="B4" i="5"/>
  <c r="D4" i="4"/>
  <c r="C4" i="4"/>
  <c r="B4" i="4"/>
  <c r="AF38" i="5" l="1"/>
  <c r="AG38" i="5"/>
  <c r="AE38" i="5"/>
  <c r="AD38" i="5"/>
  <c r="AH38" i="5"/>
  <c r="AF26" i="5"/>
  <c r="AG26" i="5"/>
  <c r="AE26" i="5"/>
  <c r="AD26" i="5"/>
  <c r="AH26" i="5"/>
  <c r="AG13" i="5"/>
  <c r="AF13" i="5"/>
  <c r="AD13" i="5"/>
  <c r="AH13" i="5"/>
  <c r="AE13" i="5"/>
  <c r="AG41" i="5"/>
  <c r="AD41" i="5"/>
  <c r="AH41" i="5"/>
  <c r="AF41" i="5"/>
  <c r="AE41" i="5"/>
  <c r="AG37" i="5"/>
  <c r="AF37" i="5"/>
  <c r="AD37" i="5"/>
  <c r="AH37" i="5"/>
  <c r="AE37" i="5"/>
  <c r="AG33" i="5"/>
  <c r="AD33" i="5"/>
  <c r="AH33" i="5"/>
  <c r="AF33" i="5"/>
  <c r="AE33" i="5"/>
  <c r="AG29" i="5"/>
  <c r="AD29" i="5"/>
  <c r="AH29" i="5"/>
  <c r="AE29" i="5"/>
  <c r="AF29" i="5"/>
  <c r="AG25" i="5"/>
  <c r="AF25" i="5"/>
  <c r="AD25" i="5"/>
  <c r="AH25" i="5"/>
  <c r="AE25" i="5"/>
  <c r="AG21" i="5"/>
  <c r="AD21" i="5"/>
  <c r="AH21" i="5"/>
  <c r="AF21" i="5"/>
  <c r="AE21" i="5"/>
  <c r="AG17" i="5"/>
  <c r="AD17" i="5"/>
  <c r="AH17" i="5"/>
  <c r="AE17" i="5"/>
  <c r="AF17" i="5"/>
  <c r="AD12" i="5"/>
  <c r="AH12" i="5"/>
  <c r="AE12" i="5"/>
  <c r="AG12" i="5"/>
  <c r="AF12" i="5"/>
  <c r="AD8" i="5"/>
  <c r="AH8" i="5"/>
  <c r="AE8" i="5"/>
  <c r="AF8" i="5"/>
  <c r="AG8" i="5"/>
  <c r="AF7" i="5"/>
  <c r="AG7" i="5"/>
  <c r="AE7" i="5"/>
  <c r="AH7" i="5"/>
  <c r="AD7" i="5"/>
  <c r="AF34" i="5"/>
  <c r="AG34" i="5"/>
  <c r="AD34" i="5"/>
  <c r="AH34" i="5"/>
  <c r="AE34" i="5"/>
  <c r="AF22" i="5"/>
  <c r="AG22" i="5"/>
  <c r="AD22" i="5"/>
  <c r="AH22" i="5"/>
  <c r="AE22" i="5"/>
  <c r="AF18" i="5"/>
  <c r="AG18" i="5"/>
  <c r="AE18" i="5"/>
  <c r="AD18" i="5"/>
  <c r="AH18" i="5"/>
  <c r="AD40" i="5"/>
  <c r="AH40" i="5"/>
  <c r="AE40" i="5"/>
  <c r="AF40" i="5"/>
  <c r="AG40" i="5"/>
  <c r="AD36" i="5"/>
  <c r="AH36" i="5"/>
  <c r="AE36" i="5"/>
  <c r="AF36" i="5"/>
  <c r="AG36" i="5"/>
  <c r="AD32" i="5"/>
  <c r="AH32" i="5"/>
  <c r="AG32" i="5"/>
  <c r="AE32" i="5"/>
  <c r="AF32" i="5"/>
  <c r="AD28" i="5"/>
  <c r="AH28" i="5"/>
  <c r="AE28" i="5"/>
  <c r="AG28" i="5"/>
  <c r="AF28" i="5"/>
  <c r="AD24" i="5"/>
  <c r="AH24" i="5"/>
  <c r="AE24" i="5"/>
  <c r="AF24" i="5"/>
  <c r="AG24" i="5"/>
  <c r="AD20" i="5"/>
  <c r="AH20" i="5"/>
  <c r="AG20" i="5"/>
  <c r="AE20" i="5"/>
  <c r="AF20" i="5"/>
  <c r="AD16" i="5"/>
  <c r="AH16" i="5"/>
  <c r="AG16" i="5"/>
  <c r="AE16" i="5"/>
  <c r="AF16" i="5"/>
  <c r="AE11" i="5"/>
  <c r="AF11" i="5"/>
  <c r="AD11" i="5"/>
  <c r="AG11" i="5"/>
  <c r="AH11" i="5"/>
  <c r="AF30" i="5"/>
  <c r="AE30" i="5"/>
  <c r="AG30" i="5"/>
  <c r="AD30" i="5"/>
  <c r="AH30" i="5"/>
  <c r="AG9" i="5"/>
  <c r="AD9" i="5"/>
  <c r="AH9" i="5"/>
  <c r="AF9" i="5"/>
  <c r="AE9" i="5"/>
  <c r="AE39" i="5"/>
  <c r="AH39" i="5"/>
  <c r="AF39" i="5"/>
  <c r="AG39" i="5"/>
  <c r="AD39" i="5"/>
  <c r="AE35" i="5"/>
  <c r="AD35" i="5"/>
  <c r="AF35" i="5"/>
  <c r="AH35" i="5"/>
  <c r="AG35" i="5"/>
  <c r="AE31" i="5"/>
  <c r="AF31" i="5"/>
  <c r="AD31" i="5"/>
  <c r="AG31" i="5"/>
  <c r="AH31" i="5"/>
  <c r="AE27" i="5"/>
  <c r="AH27" i="5"/>
  <c r="AF27" i="5"/>
  <c r="AG27" i="5"/>
  <c r="AD27" i="5"/>
  <c r="AE23" i="5"/>
  <c r="AD23" i="5"/>
  <c r="AF23" i="5"/>
  <c r="AH23" i="5"/>
  <c r="AG23" i="5"/>
  <c r="AE19" i="5"/>
  <c r="AD19" i="5"/>
  <c r="AF19" i="5"/>
  <c r="AG19" i="5"/>
  <c r="AH19" i="5"/>
  <c r="AF14" i="5"/>
  <c r="AG14" i="5"/>
  <c r="AD14" i="5"/>
  <c r="AH14" i="5"/>
  <c r="AE14" i="5"/>
  <c r="AF10" i="5"/>
  <c r="AE10" i="5"/>
  <c r="AG10" i="5"/>
  <c r="AD10" i="5"/>
  <c r="AH10" i="5"/>
  <c r="X31" i="5"/>
  <c r="Y31" i="5"/>
  <c r="W31" i="5"/>
  <c r="Z31" i="5"/>
  <c r="AA31" i="5"/>
  <c r="X19" i="5"/>
  <c r="Y19" i="5"/>
  <c r="AA19" i="5"/>
  <c r="Z19" i="5"/>
  <c r="W19" i="5"/>
  <c r="Y7" i="5"/>
  <c r="Z7" i="5"/>
  <c r="X7" i="5"/>
  <c r="AA7" i="5"/>
  <c r="W7" i="5"/>
  <c r="Y38" i="5"/>
  <c r="Z38" i="5"/>
  <c r="W38" i="5"/>
  <c r="AA38" i="5"/>
  <c r="X38" i="5"/>
  <c r="Y34" i="5"/>
  <c r="Z34" i="5"/>
  <c r="X34" i="5"/>
  <c r="W34" i="5"/>
  <c r="AA34" i="5"/>
  <c r="Y30" i="5"/>
  <c r="X30" i="5"/>
  <c r="Z30" i="5"/>
  <c r="W30" i="5"/>
  <c r="AA30" i="5"/>
  <c r="Y26" i="5"/>
  <c r="Z26" i="5"/>
  <c r="X26" i="5"/>
  <c r="W26" i="5"/>
  <c r="AA26" i="5"/>
  <c r="Y22" i="5"/>
  <c r="Z22" i="5"/>
  <c r="X22" i="5"/>
  <c r="W22" i="5"/>
  <c r="AA22" i="5"/>
  <c r="Y18" i="5"/>
  <c r="X18" i="5"/>
  <c r="Z18" i="5"/>
  <c r="W18" i="5"/>
  <c r="AA18" i="5"/>
  <c r="Z13" i="5"/>
  <c r="W13" i="5"/>
  <c r="AA13" i="5"/>
  <c r="Y13" i="5"/>
  <c r="X13" i="5"/>
  <c r="Z9" i="5"/>
  <c r="W9" i="5"/>
  <c r="AA9" i="5"/>
  <c r="Y9" i="5"/>
  <c r="X9" i="5"/>
  <c r="X39" i="5"/>
  <c r="AA39" i="5"/>
  <c r="Y39" i="5"/>
  <c r="W39" i="5"/>
  <c r="Z39" i="5"/>
  <c r="X27" i="5"/>
  <c r="AA27" i="5"/>
  <c r="Y27" i="5"/>
  <c r="Z27" i="5"/>
  <c r="W27" i="5"/>
  <c r="Y14" i="5"/>
  <c r="Z14" i="5"/>
  <c r="W14" i="5"/>
  <c r="AA14" i="5"/>
  <c r="X14" i="5"/>
  <c r="Z41" i="5"/>
  <c r="W41" i="5"/>
  <c r="AA41" i="5"/>
  <c r="Y41" i="5"/>
  <c r="X41" i="5"/>
  <c r="Z37" i="5"/>
  <c r="Y37" i="5"/>
  <c r="W37" i="5"/>
  <c r="AA37" i="5"/>
  <c r="X37" i="5"/>
  <c r="Z33" i="5"/>
  <c r="W33" i="5"/>
  <c r="AA33" i="5"/>
  <c r="X33" i="5"/>
  <c r="Y33" i="5"/>
  <c r="Z29" i="5"/>
  <c r="W29" i="5"/>
  <c r="AA29" i="5"/>
  <c r="X29" i="5"/>
  <c r="Y29" i="5"/>
  <c r="Z25" i="5"/>
  <c r="Y25" i="5"/>
  <c r="W25" i="5"/>
  <c r="AA25" i="5"/>
  <c r="X25" i="5"/>
  <c r="Z21" i="5"/>
  <c r="W21" i="5"/>
  <c r="AA21" i="5"/>
  <c r="X21" i="5"/>
  <c r="Y21" i="5"/>
  <c r="Z17" i="5"/>
  <c r="W17" i="5"/>
  <c r="AA17" i="5"/>
  <c r="Y17" i="5"/>
  <c r="X17" i="5"/>
  <c r="W12" i="5"/>
  <c r="AA12" i="5"/>
  <c r="X12" i="5"/>
  <c r="Y12" i="5"/>
  <c r="Z12" i="5"/>
  <c r="W8" i="5"/>
  <c r="AA8" i="5"/>
  <c r="X8" i="5"/>
  <c r="Y8" i="5"/>
  <c r="Z8" i="5"/>
  <c r="X35" i="5"/>
  <c r="W35" i="5"/>
  <c r="Y35" i="5"/>
  <c r="Z35" i="5"/>
  <c r="AA35" i="5"/>
  <c r="X23" i="5"/>
  <c r="W23" i="5"/>
  <c r="Y23" i="5"/>
  <c r="Z23" i="5"/>
  <c r="AA23" i="5"/>
  <c r="Y10" i="5"/>
  <c r="X10" i="5"/>
  <c r="Z10" i="5"/>
  <c r="W10" i="5"/>
  <c r="AA10" i="5"/>
  <c r="W40" i="5"/>
  <c r="AA40" i="5"/>
  <c r="X40" i="5"/>
  <c r="Y40" i="5"/>
  <c r="Z40" i="5"/>
  <c r="W36" i="5"/>
  <c r="AA36" i="5"/>
  <c r="X36" i="5"/>
  <c r="Z36" i="5"/>
  <c r="Y36" i="5"/>
  <c r="W32" i="5"/>
  <c r="AA32" i="5"/>
  <c r="Z32" i="5"/>
  <c r="X32" i="5"/>
  <c r="Y32" i="5"/>
  <c r="W28" i="5"/>
  <c r="AA28" i="5"/>
  <c r="X28" i="5"/>
  <c r="Z28" i="5"/>
  <c r="Y28" i="5"/>
  <c r="W24" i="5"/>
  <c r="AA24" i="5"/>
  <c r="X24" i="5"/>
  <c r="Z24" i="5"/>
  <c r="Y24" i="5"/>
  <c r="W20" i="5"/>
  <c r="AA20" i="5"/>
  <c r="Z20" i="5"/>
  <c r="X20" i="5"/>
  <c r="Y20" i="5"/>
  <c r="W16" i="5"/>
  <c r="AA16" i="5"/>
  <c r="X16" i="5"/>
  <c r="Y16" i="5"/>
  <c r="Z16" i="5"/>
  <c r="X11" i="5"/>
  <c r="Y11" i="5"/>
  <c r="AA11" i="5"/>
  <c r="Z11" i="5"/>
  <c r="W11" i="5"/>
  <c r="P41" i="5"/>
  <c r="S41" i="5"/>
  <c r="Q41" i="5"/>
  <c r="T41" i="5"/>
  <c r="R41" i="5"/>
  <c r="P33" i="5"/>
  <c r="S33" i="5"/>
  <c r="Q33" i="5"/>
  <c r="T33" i="5"/>
  <c r="R33" i="5"/>
  <c r="P25" i="5"/>
  <c r="S25" i="5"/>
  <c r="Q25" i="5"/>
  <c r="T25" i="5"/>
  <c r="R25" i="5"/>
  <c r="P17" i="5"/>
  <c r="S17" i="5"/>
  <c r="Q17" i="5"/>
  <c r="T17" i="5"/>
  <c r="R17" i="5"/>
  <c r="P8" i="5"/>
  <c r="S8" i="5"/>
  <c r="Q8" i="5"/>
  <c r="T8" i="5"/>
  <c r="R8" i="5"/>
  <c r="P40" i="5"/>
  <c r="S40" i="5"/>
  <c r="Q40" i="5"/>
  <c r="T40" i="5"/>
  <c r="R40" i="5"/>
  <c r="P32" i="5"/>
  <c r="S32" i="5"/>
  <c r="Q32" i="5"/>
  <c r="T32" i="5"/>
  <c r="R32" i="5"/>
  <c r="P24" i="5"/>
  <c r="S24" i="5"/>
  <c r="Q24" i="5"/>
  <c r="T24" i="5"/>
  <c r="R24" i="5"/>
  <c r="P16" i="5"/>
  <c r="S16" i="5"/>
  <c r="Q16" i="5"/>
  <c r="T16" i="5"/>
  <c r="R16" i="5"/>
  <c r="R7" i="5"/>
  <c r="S7" i="5"/>
  <c r="Q7" i="5"/>
  <c r="P7" i="5"/>
  <c r="T7" i="5"/>
  <c r="P39" i="5"/>
  <c r="S39" i="5"/>
  <c r="Q39" i="5"/>
  <c r="T39" i="5"/>
  <c r="R39" i="5"/>
  <c r="P35" i="5"/>
  <c r="S35" i="5"/>
  <c r="Q35" i="5"/>
  <c r="T35" i="5"/>
  <c r="R35" i="5"/>
  <c r="P31" i="5"/>
  <c r="S31" i="5"/>
  <c r="Q31" i="5"/>
  <c r="T31" i="5"/>
  <c r="R31" i="5"/>
  <c r="P27" i="5"/>
  <c r="S27" i="5"/>
  <c r="Q27" i="5"/>
  <c r="T27" i="5"/>
  <c r="R27" i="5"/>
  <c r="P23" i="5"/>
  <c r="S23" i="5"/>
  <c r="Q23" i="5"/>
  <c r="T23" i="5"/>
  <c r="R23" i="5"/>
  <c r="P19" i="5"/>
  <c r="S19" i="5"/>
  <c r="Q19" i="5"/>
  <c r="T19" i="5"/>
  <c r="R19" i="5"/>
  <c r="P14" i="5"/>
  <c r="S14" i="5"/>
  <c r="Q14" i="5"/>
  <c r="T14" i="5"/>
  <c r="R14" i="5"/>
  <c r="P10" i="5"/>
  <c r="S10" i="5"/>
  <c r="Q10" i="5"/>
  <c r="T10" i="5"/>
  <c r="R10" i="5"/>
  <c r="P37" i="5"/>
  <c r="S37" i="5"/>
  <c r="Q37" i="5"/>
  <c r="T37" i="5"/>
  <c r="R37" i="5"/>
  <c r="P29" i="5"/>
  <c r="S29" i="5"/>
  <c r="Q29" i="5"/>
  <c r="T29" i="5"/>
  <c r="R29" i="5"/>
  <c r="P21" i="5"/>
  <c r="S21" i="5"/>
  <c r="Q21" i="5"/>
  <c r="T21" i="5"/>
  <c r="R21" i="5"/>
  <c r="P12" i="5"/>
  <c r="S12" i="5"/>
  <c r="R12" i="5"/>
  <c r="Q12" i="5"/>
  <c r="T12" i="5"/>
  <c r="P36" i="5"/>
  <c r="S36" i="5"/>
  <c r="Q36" i="5"/>
  <c r="T36" i="5"/>
  <c r="R36" i="5"/>
  <c r="P28" i="5"/>
  <c r="S28" i="5"/>
  <c r="Q28" i="5"/>
  <c r="T28" i="5"/>
  <c r="R28" i="5"/>
  <c r="P20" i="5"/>
  <c r="S20" i="5"/>
  <c r="Q20" i="5"/>
  <c r="T20" i="5"/>
  <c r="R20" i="5"/>
  <c r="P11" i="5"/>
  <c r="S11" i="5"/>
  <c r="R11" i="5"/>
  <c r="Q11" i="5"/>
  <c r="T11" i="5"/>
  <c r="P38" i="5"/>
  <c r="S38" i="5"/>
  <c r="Q38" i="5"/>
  <c r="T38" i="5"/>
  <c r="R38" i="5"/>
  <c r="P34" i="5"/>
  <c r="S34" i="5"/>
  <c r="Q34" i="5"/>
  <c r="T34" i="5"/>
  <c r="R34" i="5"/>
  <c r="P30" i="5"/>
  <c r="S30" i="5"/>
  <c r="Q30" i="5"/>
  <c r="T30" i="5"/>
  <c r="R30" i="5"/>
  <c r="P26" i="5"/>
  <c r="S26" i="5"/>
  <c r="Q26" i="5"/>
  <c r="T26" i="5"/>
  <c r="R26" i="5"/>
  <c r="P22" i="5"/>
  <c r="S22" i="5"/>
  <c r="Q22" i="5"/>
  <c r="T22" i="5"/>
  <c r="R22" i="5"/>
  <c r="P18" i="5"/>
  <c r="S18" i="5"/>
  <c r="Q18" i="5"/>
  <c r="T18" i="5"/>
  <c r="R18" i="5"/>
  <c r="P13" i="5"/>
  <c r="S13" i="5"/>
  <c r="Q13" i="5"/>
  <c r="T13" i="5"/>
  <c r="R13" i="5"/>
  <c r="P9" i="5"/>
  <c r="S9" i="5"/>
  <c r="Q9" i="5"/>
  <c r="T9" i="5"/>
  <c r="R9" i="5"/>
  <c r="N15" i="14"/>
  <c r="A52" i="16" s="1"/>
  <c r="AI8" i="5"/>
  <c r="AI41" i="5"/>
  <c r="AI10" i="5"/>
  <c r="AI29" i="5"/>
  <c r="AI38" i="5"/>
  <c r="AI14" i="5"/>
  <c r="AI13" i="5"/>
  <c r="AI18" i="5"/>
  <c r="AI22" i="5"/>
  <c r="AI30" i="5"/>
  <c r="AI7" i="5"/>
  <c r="AI19" i="5"/>
  <c r="AI39" i="5"/>
  <c r="AI35" i="5"/>
  <c r="AI23" i="5"/>
  <c r="AI11" i="5"/>
  <c r="AI27" i="5"/>
  <c r="AI31" i="5"/>
  <c r="AI21" i="5"/>
  <c r="AI24" i="5"/>
  <c r="AD8" i="10"/>
  <c r="W8" i="10"/>
  <c r="AC9" i="10"/>
  <c r="AC10" i="10"/>
  <c r="AC11" i="10"/>
  <c r="AC12" i="10"/>
  <c r="AC13" i="10"/>
  <c r="AC14" i="10"/>
  <c r="AC15" i="10"/>
  <c r="AC16" i="10"/>
  <c r="AC17" i="10"/>
  <c r="AC18" i="10"/>
  <c r="AC19" i="10"/>
  <c r="AC20" i="10"/>
  <c r="AC21" i="10"/>
  <c r="AC22" i="10"/>
  <c r="AC8" i="10"/>
  <c r="V9" i="10"/>
  <c r="V10" i="10"/>
  <c r="V11" i="10"/>
  <c r="V12" i="10"/>
  <c r="V13" i="10"/>
  <c r="V14" i="10"/>
  <c r="V15" i="10"/>
  <c r="V16" i="10"/>
  <c r="V17" i="10"/>
  <c r="V18" i="10"/>
  <c r="V19" i="10"/>
  <c r="V20" i="10"/>
  <c r="V21" i="10"/>
  <c r="V22" i="10"/>
  <c r="V8" i="10"/>
  <c r="O9" i="10"/>
  <c r="O10" i="10"/>
  <c r="O11" i="10"/>
  <c r="O12" i="10"/>
  <c r="O13" i="10"/>
  <c r="O14" i="10"/>
  <c r="O15" i="10"/>
  <c r="O16" i="10"/>
  <c r="O17" i="10"/>
  <c r="O18" i="10"/>
  <c r="O19" i="10"/>
  <c r="O20" i="10"/>
  <c r="O21" i="10"/>
  <c r="O22" i="10"/>
  <c r="O8" i="10"/>
  <c r="AD22" i="10"/>
  <c r="W22" i="10"/>
  <c r="P22" i="10"/>
  <c r="AD21" i="10"/>
  <c r="W21" i="10"/>
  <c r="P21" i="10"/>
  <c r="AD20" i="10"/>
  <c r="W20" i="10"/>
  <c r="P20" i="10"/>
  <c r="AD19" i="10"/>
  <c r="W19" i="10"/>
  <c r="P19" i="10"/>
  <c r="AD18" i="10"/>
  <c r="W18" i="10"/>
  <c r="P18" i="10"/>
  <c r="AD17" i="10"/>
  <c r="W17" i="10"/>
  <c r="P17" i="10"/>
  <c r="AD16" i="10"/>
  <c r="W16" i="10"/>
  <c r="P16" i="10"/>
  <c r="AD15" i="10"/>
  <c r="W15" i="10"/>
  <c r="P15" i="10"/>
  <c r="AD14" i="10"/>
  <c r="W14" i="10"/>
  <c r="P14" i="10"/>
  <c r="AD13" i="10"/>
  <c r="W13" i="10"/>
  <c r="P13" i="10"/>
  <c r="AD12" i="10"/>
  <c r="W12" i="10"/>
  <c r="P12" i="10"/>
  <c r="AD11" i="10"/>
  <c r="W11" i="10"/>
  <c r="P11" i="10"/>
  <c r="AD10" i="10"/>
  <c r="W10" i="10"/>
  <c r="P10" i="10"/>
  <c r="AD9" i="10"/>
  <c r="W9" i="10"/>
  <c r="P9" i="10"/>
  <c r="P8" i="10"/>
  <c r="AJ9" i="6"/>
  <c r="AJ10" i="6"/>
  <c r="AJ11" i="6"/>
  <c r="AJ12" i="6"/>
  <c r="AJ13" i="6"/>
  <c r="AJ14" i="6"/>
  <c r="AJ15" i="6"/>
  <c r="AJ16" i="6"/>
  <c r="AJ17" i="6"/>
  <c r="AJ18" i="6"/>
  <c r="AJ19" i="6"/>
  <c r="AJ20" i="6"/>
  <c r="AJ21" i="6"/>
  <c r="AJ22" i="6"/>
  <c r="AJ23" i="6"/>
  <c r="AJ24" i="6"/>
  <c r="AJ25" i="6"/>
  <c r="AJ26" i="6"/>
  <c r="AJ27" i="6"/>
  <c r="AJ28" i="6"/>
  <c r="AJ29" i="6"/>
  <c r="AJ30" i="6"/>
  <c r="AJ31" i="6"/>
  <c r="AJ32" i="6"/>
  <c r="AJ33" i="6"/>
  <c r="AJ34" i="6"/>
  <c r="AC34"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8" i="6"/>
  <c r="V9" i="6"/>
  <c r="V10" i="6"/>
  <c r="V11" i="6"/>
  <c r="V12" i="6"/>
  <c r="V13" i="6"/>
  <c r="V14" i="6"/>
  <c r="V15" i="6"/>
  <c r="V16" i="6"/>
  <c r="V17" i="6"/>
  <c r="V18" i="6"/>
  <c r="V19" i="6"/>
  <c r="V20" i="6"/>
  <c r="V21" i="6"/>
  <c r="V22" i="6"/>
  <c r="V23" i="6"/>
  <c r="V24" i="6"/>
  <c r="V25" i="6"/>
  <c r="V26" i="6"/>
  <c r="V27" i="6"/>
  <c r="V28" i="6"/>
  <c r="V29" i="6"/>
  <c r="V30" i="6"/>
  <c r="V31" i="6"/>
  <c r="V32" i="6"/>
  <c r="V33" i="6"/>
  <c r="V34" i="6"/>
  <c r="V8" i="6"/>
  <c r="O9" i="6"/>
  <c r="O10" i="6"/>
  <c r="O11" i="6"/>
  <c r="O12" i="6"/>
  <c r="O13" i="6"/>
  <c r="O14" i="6"/>
  <c r="O15" i="6"/>
  <c r="O16" i="6"/>
  <c r="O17" i="6"/>
  <c r="O18" i="6"/>
  <c r="O19" i="6"/>
  <c r="O20" i="6"/>
  <c r="O21" i="6"/>
  <c r="O22" i="6"/>
  <c r="O23" i="6"/>
  <c r="O24" i="6"/>
  <c r="O25" i="6"/>
  <c r="O26" i="6"/>
  <c r="O27" i="6"/>
  <c r="O28" i="6"/>
  <c r="O29" i="6"/>
  <c r="O30" i="6"/>
  <c r="O31" i="6"/>
  <c r="O32" i="6"/>
  <c r="O33" i="6"/>
  <c r="O34" i="6"/>
  <c r="O8" i="6"/>
  <c r="T34" i="6" l="1"/>
  <c r="Q34" i="6"/>
  <c r="U34" i="6"/>
  <c r="S34" i="6"/>
  <c r="R34" i="6"/>
  <c r="T22" i="6"/>
  <c r="Q22" i="6"/>
  <c r="U22" i="6"/>
  <c r="R22" i="6"/>
  <c r="S22" i="6"/>
  <c r="AA33" i="6"/>
  <c r="Z33" i="6"/>
  <c r="Y33" i="6"/>
  <c r="X33" i="6"/>
  <c r="AB33" i="6"/>
  <c r="AA21" i="6"/>
  <c r="AB21" i="6"/>
  <c r="Z21" i="6"/>
  <c r="Y21" i="6"/>
  <c r="X21" i="6"/>
  <c r="AA13" i="6"/>
  <c r="Y13" i="6"/>
  <c r="X13" i="6"/>
  <c r="Z13" i="6"/>
  <c r="AB13" i="6"/>
  <c r="AI27" i="6"/>
  <c r="AE27" i="6"/>
  <c r="AH27" i="6"/>
  <c r="AG27" i="6"/>
  <c r="AF27" i="6"/>
  <c r="AI15" i="6"/>
  <c r="AE15" i="6"/>
  <c r="AH15" i="6"/>
  <c r="AG15" i="6"/>
  <c r="AF15" i="6"/>
  <c r="T12" i="10"/>
  <c r="Q12" i="10"/>
  <c r="U12" i="10"/>
  <c r="S12" i="10"/>
  <c r="R12" i="10"/>
  <c r="Z15" i="10"/>
  <c r="Y15" i="10"/>
  <c r="X15" i="10"/>
  <c r="AB15" i="10"/>
  <c r="AA15" i="10"/>
  <c r="AI18" i="10"/>
  <c r="AE18" i="10"/>
  <c r="AH18" i="10"/>
  <c r="AG18" i="10"/>
  <c r="AF18" i="10"/>
  <c r="S31" i="6"/>
  <c r="T31" i="6"/>
  <c r="R31" i="6"/>
  <c r="U31" i="6"/>
  <c r="Q31" i="6"/>
  <c r="S23" i="6"/>
  <c r="T23" i="6"/>
  <c r="R23" i="6"/>
  <c r="Q23" i="6"/>
  <c r="U23" i="6"/>
  <c r="S19" i="6"/>
  <c r="T19" i="6"/>
  <c r="U19" i="6"/>
  <c r="Q19" i="6"/>
  <c r="R19" i="6"/>
  <c r="R11" i="6"/>
  <c r="Q11" i="6"/>
  <c r="S11" i="6"/>
  <c r="U11" i="6"/>
  <c r="T11" i="6"/>
  <c r="Z30" i="6"/>
  <c r="Y30" i="6"/>
  <c r="X30" i="6"/>
  <c r="AA30" i="6"/>
  <c r="AB30" i="6"/>
  <c r="Z26" i="6"/>
  <c r="X26" i="6"/>
  <c r="AB26" i="6"/>
  <c r="Y26" i="6"/>
  <c r="AA26" i="6"/>
  <c r="Z18" i="6"/>
  <c r="AA18" i="6"/>
  <c r="Y18" i="6"/>
  <c r="X18" i="6"/>
  <c r="AB18" i="6"/>
  <c r="Z10" i="6"/>
  <c r="X10" i="6"/>
  <c r="AB10" i="6"/>
  <c r="AA10" i="6"/>
  <c r="Y10" i="6"/>
  <c r="AH32" i="6"/>
  <c r="AG32" i="6"/>
  <c r="AI32" i="6"/>
  <c r="AF32" i="6"/>
  <c r="AE32" i="6"/>
  <c r="AH24" i="6"/>
  <c r="AG24" i="6"/>
  <c r="AF24" i="6"/>
  <c r="AE24" i="6"/>
  <c r="AI24" i="6"/>
  <c r="AH16" i="6"/>
  <c r="AG16" i="6"/>
  <c r="AE16" i="6"/>
  <c r="AF16" i="6"/>
  <c r="AI16" i="6"/>
  <c r="AF34" i="6"/>
  <c r="AI34" i="6"/>
  <c r="AE34" i="6"/>
  <c r="AH34" i="6"/>
  <c r="AG34" i="6"/>
  <c r="S17" i="10"/>
  <c r="T17" i="10"/>
  <c r="U17" i="10"/>
  <c r="R17" i="10"/>
  <c r="Q17" i="10"/>
  <c r="S13" i="10"/>
  <c r="T13" i="10"/>
  <c r="Q13" i="10"/>
  <c r="R13" i="10"/>
  <c r="U13" i="10"/>
  <c r="Y20" i="10"/>
  <c r="AB20" i="10"/>
  <c r="X20" i="10"/>
  <c r="AA20" i="10"/>
  <c r="Z20" i="10"/>
  <c r="Y16" i="10"/>
  <c r="AB16" i="10"/>
  <c r="X16" i="10"/>
  <c r="AA16" i="10"/>
  <c r="Z16" i="10"/>
  <c r="AG8" i="10"/>
  <c r="AF8" i="10"/>
  <c r="AE8" i="10"/>
  <c r="AI8" i="10"/>
  <c r="AH8" i="10"/>
  <c r="AH15" i="10"/>
  <c r="AG15" i="10"/>
  <c r="AI15" i="10"/>
  <c r="AF15" i="10"/>
  <c r="AE15" i="10"/>
  <c r="T26" i="6"/>
  <c r="Q26" i="6"/>
  <c r="U26" i="6"/>
  <c r="S26" i="6"/>
  <c r="R26" i="6"/>
  <c r="T14" i="6"/>
  <c r="Q14" i="6"/>
  <c r="U14" i="6"/>
  <c r="R14" i="6"/>
  <c r="S14" i="6"/>
  <c r="AA29" i="6"/>
  <c r="Y29" i="6"/>
  <c r="X29" i="6"/>
  <c r="AB29" i="6"/>
  <c r="Z29" i="6"/>
  <c r="AA17" i="6"/>
  <c r="Z17" i="6"/>
  <c r="Y17" i="6"/>
  <c r="AB17" i="6"/>
  <c r="X17" i="6"/>
  <c r="AI31" i="6"/>
  <c r="AE31" i="6"/>
  <c r="AH31" i="6"/>
  <c r="AG31" i="6"/>
  <c r="AF31" i="6"/>
  <c r="AI19" i="6"/>
  <c r="AE19" i="6"/>
  <c r="AH19" i="6"/>
  <c r="AG19" i="6"/>
  <c r="AF19" i="6"/>
  <c r="T20" i="10"/>
  <c r="Q20" i="10"/>
  <c r="U20" i="10"/>
  <c r="R20" i="10"/>
  <c r="S20" i="10"/>
  <c r="Y8" i="10"/>
  <c r="AB8" i="10"/>
  <c r="X8" i="10"/>
  <c r="AA8" i="10"/>
  <c r="Z8" i="10"/>
  <c r="Z11" i="10"/>
  <c r="Y11" i="10"/>
  <c r="AB11" i="10"/>
  <c r="AA11" i="10"/>
  <c r="X11" i="10"/>
  <c r="AI10" i="10"/>
  <c r="AE10" i="10"/>
  <c r="AH10" i="10"/>
  <c r="AF10" i="10"/>
  <c r="AG10" i="10"/>
  <c r="Q33" i="6"/>
  <c r="U33" i="6"/>
  <c r="R33" i="6"/>
  <c r="T33" i="6"/>
  <c r="S33" i="6"/>
  <c r="Q25" i="6"/>
  <c r="U25" i="6"/>
  <c r="R25" i="6"/>
  <c r="S25" i="6"/>
  <c r="T25" i="6"/>
  <c r="Q17" i="6"/>
  <c r="U17" i="6"/>
  <c r="R17" i="6"/>
  <c r="S17" i="6"/>
  <c r="T17" i="6"/>
  <c r="T9" i="6"/>
  <c r="Q9" i="6"/>
  <c r="R9" i="6"/>
  <c r="U9" i="6"/>
  <c r="S9" i="6"/>
  <c r="AB24" i="6"/>
  <c r="X24" i="6"/>
  <c r="AA24" i="6"/>
  <c r="Y24" i="6"/>
  <c r="Z24" i="6"/>
  <c r="AB16" i="6"/>
  <c r="X16" i="6"/>
  <c r="Z16" i="6"/>
  <c r="Y16" i="6"/>
  <c r="AA16" i="6"/>
  <c r="AF30" i="6"/>
  <c r="AI30" i="6"/>
  <c r="AE30" i="6"/>
  <c r="AH30" i="6"/>
  <c r="AG30" i="6"/>
  <c r="AF14" i="6"/>
  <c r="AI14" i="6"/>
  <c r="AE14" i="6"/>
  <c r="AH14" i="6"/>
  <c r="AG14" i="6"/>
  <c r="U8" i="10"/>
  <c r="Q8" i="10"/>
  <c r="T8" i="10"/>
  <c r="R8" i="10"/>
  <c r="S8" i="10"/>
  <c r="Q15" i="10"/>
  <c r="U15" i="10"/>
  <c r="R15" i="10"/>
  <c r="S15" i="10"/>
  <c r="T15" i="10"/>
  <c r="AA22" i="10"/>
  <c r="Z22" i="10"/>
  <c r="AB22" i="10"/>
  <c r="Y22" i="10"/>
  <c r="X22" i="10"/>
  <c r="AA10" i="10"/>
  <c r="Z10" i="10"/>
  <c r="Y10" i="10"/>
  <c r="X10" i="10"/>
  <c r="AB10" i="10"/>
  <c r="AF13" i="10"/>
  <c r="AI13" i="10"/>
  <c r="AE13" i="10"/>
  <c r="AH13" i="10"/>
  <c r="AG13" i="10"/>
  <c r="S8" i="6"/>
  <c r="R8" i="6"/>
  <c r="Q8" i="6"/>
  <c r="U8" i="6"/>
  <c r="T8" i="6"/>
  <c r="S27" i="6"/>
  <c r="T27" i="6"/>
  <c r="Q27" i="6"/>
  <c r="R27" i="6"/>
  <c r="U27" i="6"/>
  <c r="S15" i="6"/>
  <c r="T15" i="6"/>
  <c r="R15" i="6"/>
  <c r="Q15" i="6"/>
  <c r="U15" i="6"/>
  <c r="Z34" i="6"/>
  <c r="AA34" i="6"/>
  <c r="Y34" i="6"/>
  <c r="AB34" i="6"/>
  <c r="X34" i="6"/>
  <c r="Z22" i="6"/>
  <c r="AB22" i="6"/>
  <c r="AA22" i="6"/>
  <c r="X22" i="6"/>
  <c r="Y22" i="6"/>
  <c r="Z14" i="6"/>
  <c r="Y14" i="6"/>
  <c r="X14" i="6"/>
  <c r="AB14" i="6"/>
  <c r="AA14" i="6"/>
  <c r="AH28" i="6"/>
  <c r="AG28" i="6"/>
  <c r="AF28" i="6"/>
  <c r="AI28" i="6"/>
  <c r="AE28" i="6"/>
  <c r="AH20" i="6"/>
  <c r="AG20" i="6"/>
  <c r="AF20" i="6"/>
  <c r="AE20" i="6"/>
  <c r="AI20" i="6"/>
  <c r="AH12" i="6"/>
  <c r="AG12" i="6"/>
  <c r="AF12" i="6"/>
  <c r="AE12" i="6"/>
  <c r="AI12" i="6"/>
  <c r="S21" i="10"/>
  <c r="T21" i="10"/>
  <c r="Q21" i="10"/>
  <c r="U21" i="10"/>
  <c r="R21" i="10"/>
  <c r="S9" i="10"/>
  <c r="T9" i="10"/>
  <c r="U9" i="10"/>
  <c r="Q9" i="10"/>
  <c r="R9" i="10"/>
  <c r="Y12" i="10"/>
  <c r="AB12" i="10"/>
  <c r="X12" i="10"/>
  <c r="Z12" i="10"/>
  <c r="AA12" i="10"/>
  <c r="AH19" i="10"/>
  <c r="AG19" i="10"/>
  <c r="AF19" i="10"/>
  <c r="AI19" i="10"/>
  <c r="AE19" i="10"/>
  <c r="AH11" i="10"/>
  <c r="AG11" i="10"/>
  <c r="AF11" i="10"/>
  <c r="AI11" i="10"/>
  <c r="AE11" i="10"/>
  <c r="T30" i="6"/>
  <c r="U30" i="6"/>
  <c r="Q30" i="6"/>
  <c r="R30" i="6"/>
  <c r="S30" i="6"/>
  <c r="T18" i="6"/>
  <c r="Q18" i="6"/>
  <c r="U18" i="6"/>
  <c r="S18" i="6"/>
  <c r="R18" i="6"/>
  <c r="S10" i="6"/>
  <c r="Q10" i="6"/>
  <c r="R10" i="6"/>
  <c r="T10" i="6"/>
  <c r="U10" i="6"/>
  <c r="AA25" i="6"/>
  <c r="X25" i="6"/>
  <c r="AB25" i="6"/>
  <c r="Z25" i="6"/>
  <c r="Y25" i="6"/>
  <c r="AA9" i="6"/>
  <c r="X9" i="6"/>
  <c r="AB9" i="6"/>
  <c r="Y9" i="6"/>
  <c r="Z9" i="6"/>
  <c r="AI23" i="6"/>
  <c r="AE23" i="6"/>
  <c r="AH23" i="6"/>
  <c r="AG23" i="6"/>
  <c r="AF23" i="6"/>
  <c r="AG11" i="6"/>
  <c r="AI11" i="6"/>
  <c r="AH11" i="6"/>
  <c r="AF11" i="6"/>
  <c r="AE11" i="6"/>
  <c r="T16" i="10"/>
  <c r="Q16" i="10"/>
  <c r="U16" i="10"/>
  <c r="R16" i="10"/>
  <c r="S16" i="10"/>
  <c r="Z19" i="10"/>
  <c r="Y19" i="10"/>
  <c r="AB19" i="10"/>
  <c r="AA19" i="10"/>
  <c r="X19" i="10"/>
  <c r="AG22" i="10"/>
  <c r="AF22" i="10"/>
  <c r="AI22" i="10"/>
  <c r="AE22" i="10"/>
  <c r="AH22" i="10"/>
  <c r="AI14" i="10"/>
  <c r="AE14" i="10"/>
  <c r="AH14" i="10"/>
  <c r="AG14" i="10"/>
  <c r="AF14" i="10"/>
  <c r="Q29" i="6"/>
  <c r="U29" i="6"/>
  <c r="R29" i="6"/>
  <c r="T29" i="6"/>
  <c r="S29" i="6"/>
  <c r="Q21" i="6"/>
  <c r="U21" i="6"/>
  <c r="R21" i="6"/>
  <c r="T21" i="6"/>
  <c r="S21" i="6"/>
  <c r="Q13" i="6"/>
  <c r="U13" i="6"/>
  <c r="R13" i="6"/>
  <c r="T13" i="6"/>
  <c r="S13" i="6"/>
  <c r="AB32" i="6"/>
  <c r="X32" i="6"/>
  <c r="Z32" i="6"/>
  <c r="Y32" i="6"/>
  <c r="AA32" i="6"/>
  <c r="AB28" i="6"/>
  <c r="X28" i="6"/>
  <c r="Y28" i="6"/>
  <c r="Z28" i="6"/>
  <c r="AA28" i="6"/>
  <c r="AB20" i="6"/>
  <c r="X20" i="6"/>
  <c r="AA20" i="6"/>
  <c r="Z20" i="6"/>
  <c r="Y20" i="6"/>
  <c r="AB12" i="6"/>
  <c r="X12" i="6"/>
  <c r="Y12" i="6"/>
  <c r="AA12" i="6"/>
  <c r="Z12" i="6"/>
  <c r="AF8" i="6"/>
  <c r="AH8" i="6"/>
  <c r="AG8" i="6"/>
  <c r="AI8" i="6"/>
  <c r="AE8" i="6"/>
  <c r="AF26" i="6"/>
  <c r="AI26" i="6"/>
  <c r="AE26" i="6"/>
  <c r="AH26" i="6"/>
  <c r="AG26" i="6"/>
  <c r="AF22" i="6"/>
  <c r="AI22" i="6"/>
  <c r="AE22" i="6"/>
  <c r="AG22" i="6"/>
  <c r="AH22" i="6"/>
  <c r="AF18" i="6"/>
  <c r="AI18" i="6"/>
  <c r="AE18" i="6"/>
  <c r="AH18" i="6"/>
  <c r="AG18" i="6"/>
  <c r="AH10" i="6"/>
  <c r="AI10" i="6"/>
  <c r="AG10" i="6"/>
  <c r="AE10" i="6"/>
  <c r="AF10" i="6"/>
  <c r="Q19" i="10"/>
  <c r="U19" i="10"/>
  <c r="R19" i="10"/>
  <c r="S19" i="10"/>
  <c r="T19" i="10"/>
  <c r="Q11" i="10"/>
  <c r="U11" i="10"/>
  <c r="R11" i="10"/>
  <c r="S11" i="10"/>
  <c r="T11" i="10"/>
  <c r="AA18" i="10"/>
  <c r="Z18" i="10"/>
  <c r="Y18" i="10"/>
  <c r="AB18" i="10"/>
  <c r="X18" i="10"/>
  <c r="AA14" i="10"/>
  <c r="Z14" i="10"/>
  <c r="Y14" i="10"/>
  <c r="X14" i="10"/>
  <c r="AB14" i="10"/>
  <c r="AF21" i="10"/>
  <c r="AI21" i="10"/>
  <c r="AE21" i="10"/>
  <c r="AH21" i="10"/>
  <c r="AG21" i="10"/>
  <c r="AF17" i="10"/>
  <c r="AI17" i="10"/>
  <c r="AE17" i="10"/>
  <c r="AH17" i="10"/>
  <c r="AG17" i="10"/>
  <c r="AF9" i="10"/>
  <c r="AI9" i="10"/>
  <c r="AE9" i="10"/>
  <c r="AH9" i="10"/>
  <c r="AG9" i="10"/>
  <c r="R32" i="6"/>
  <c r="S32" i="6"/>
  <c r="U32" i="6"/>
  <c r="T32" i="6"/>
  <c r="Q32" i="6"/>
  <c r="R28" i="6"/>
  <c r="S28" i="6"/>
  <c r="Q28" i="6"/>
  <c r="T28" i="6"/>
  <c r="U28" i="6"/>
  <c r="R24" i="6"/>
  <c r="S24" i="6"/>
  <c r="U24" i="6"/>
  <c r="Q24" i="6"/>
  <c r="T24" i="6"/>
  <c r="R20" i="6"/>
  <c r="S20" i="6"/>
  <c r="Q20" i="6"/>
  <c r="T20" i="6"/>
  <c r="U20" i="6"/>
  <c r="R16" i="6"/>
  <c r="S16" i="6"/>
  <c r="U16" i="6"/>
  <c r="Q16" i="6"/>
  <c r="T16" i="6"/>
  <c r="Q12" i="6"/>
  <c r="R12" i="6"/>
  <c r="S12" i="6"/>
  <c r="T12" i="6"/>
  <c r="U12" i="6"/>
  <c r="AB8" i="6"/>
  <c r="X8" i="6"/>
  <c r="AA8" i="6"/>
  <c r="Z8" i="6"/>
  <c r="Y8" i="6"/>
  <c r="Y31" i="6"/>
  <c r="Z31" i="6"/>
  <c r="X31" i="6"/>
  <c r="AB31" i="6"/>
  <c r="AA31" i="6"/>
  <c r="Y27" i="6"/>
  <c r="X27" i="6"/>
  <c r="AB27" i="6"/>
  <c r="AA27" i="6"/>
  <c r="Z27" i="6"/>
  <c r="Y23" i="6"/>
  <c r="AB23" i="6"/>
  <c r="AA23" i="6"/>
  <c r="Z23" i="6"/>
  <c r="X23" i="6"/>
  <c r="Y19" i="6"/>
  <c r="AA19" i="6"/>
  <c r="Z19" i="6"/>
  <c r="AB19" i="6"/>
  <c r="X19" i="6"/>
  <c r="Y15" i="6"/>
  <c r="Z15" i="6"/>
  <c r="X15" i="6"/>
  <c r="AA15" i="6"/>
  <c r="AB15" i="6"/>
  <c r="Y11" i="6"/>
  <c r="X11" i="6"/>
  <c r="AB11" i="6"/>
  <c r="Z11" i="6"/>
  <c r="AA11" i="6"/>
  <c r="AG33" i="6"/>
  <c r="AF33" i="6"/>
  <c r="AE33" i="6"/>
  <c r="AH33" i="6"/>
  <c r="AI33" i="6"/>
  <c r="AG29" i="6"/>
  <c r="AF29" i="6"/>
  <c r="AI29" i="6"/>
  <c r="AE29" i="6"/>
  <c r="AH29" i="6"/>
  <c r="AG25" i="6"/>
  <c r="AF25" i="6"/>
  <c r="AE25" i="6"/>
  <c r="AI25" i="6"/>
  <c r="AH25" i="6"/>
  <c r="AG21" i="6"/>
  <c r="AF21" i="6"/>
  <c r="AI21" i="6"/>
  <c r="AH21" i="6"/>
  <c r="AE21" i="6"/>
  <c r="AG17" i="6"/>
  <c r="AF17" i="6"/>
  <c r="AE17" i="6"/>
  <c r="AI17" i="6"/>
  <c r="AH17" i="6"/>
  <c r="AG13" i="6"/>
  <c r="AF13" i="6"/>
  <c r="AI13" i="6"/>
  <c r="AH13" i="6"/>
  <c r="AE13" i="6"/>
  <c r="AI9" i="6"/>
  <c r="AE9" i="6"/>
  <c r="AH9" i="6"/>
  <c r="AG9" i="6"/>
  <c r="AF9" i="6"/>
  <c r="R22" i="10"/>
  <c r="S22" i="10"/>
  <c r="T22" i="10"/>
  <c r="Q22" i="10"/>
  <c r="U22" i="10"/>
  <c r="R18" i="10"/>
  <c r="S18" i="10"/>
  <c r="Q18" i="10"/>
  <c r="T18" i="10"/>
  <c r="U18" i="10"/>
  <c r="R14" i="10"/>
  <c r="S14" i="10"/>
  <c r="T14" i="10"/>
  <c r="Q14" i="10"/>
  <c r="U14" i="10"/>
  <c r="R10" i="10"/>
  <c r="S10" i="10"/>
  <c r="U10" i="10"/>
  <c r="Q10" i="10"/>
  <c r="T10" i="10"/>
  <c r="AB21" i="10"/>
  <c r="X21" i="10"/>
  <c r="AA21" i="10"/>
  <c r="Z21" i="10"/>
  <c r="Y21" i="10"/>
  <c r="AB17" i="10"/>
  <c r="X17" i="10"/>
  <c r="AA17" i="10"/>
  <c r="Y17" i="10"/>
  <c r="Z17" i="10"/>
  <c r="AB13" i="10"/>
  <c r="X13" i="10"/>
  <c r="AA13" i="10"/>
  <c r="Z13" i="10"/>
  <c r="Y13" i="10"/>
  <c r="AB9" i="10"/>
  <c r="X9" i="10"/>
  <c r="AA9" i="10"/>
  <c r="Z9" i="10"/>
  <c r="Y9" i="10"/>
  <c r="AG20" i="10"/>
  <c r="AF20" i="10"/>
  <c r="AI20" i="10"/>
  <c r="AH20" i="10"/>
  <c r="AE20" i="10"/>
  <c r="AG16" i="10"/>
  <c r="AF16" i="10"/>
  <c r="AE16" i="10"/>
  <c r="AH16" i="10"/>
  <c r="AI16" i="10"/>
  <c r="AG12" i="10"/>
  <c r="AF12" i="10"/>
  <c r="AI12" i="10"/>
  <c r="AE12" i="10"/>
  <c r="AH12" i="10"/>
  <c r="AJ11" i="10"/>
  <c r="AJ19" i="10"/>
  <c r="AJ14" i="10"/>
  <c r="AJ16" i="10"/>
  <c r="AJ18" i="10"/>
  <c r="AJ22" i="10"/>
  <c r="AJ23" i="5"/>
  <c r="AN23" i="5"/>
  <c r="AN19" i="5"/>
  <c r="AM23" i="5"/>
  <c r="AM19" i="5"/>
  <c r="AL23" i="5"/>
  <c r="AJ21" i="5"/>
  <c r="AL19" i="5"/>
  <c r="AJ19" i="5"/>
  <c r="AK12" i="5"/>
  <c r="AK13" i="5"/>
  <c r="AJ7" i="5"/>
  <c r="AK23" i="5"/>
  <c r="AK16" i="5"/>
  <c r="AJ16" i="5"/>
  <c r="AK19" i="5"/>
  <c r="AN7" i="5"/>
  <c r="AJ20" i="5"/>
  <c r="AJ12" i="5"/>
  <c r="AM16" i="5"/>
  <c r="AK20" i="5"/>
  <c r="AM12" i="5"/>
  <c r="AN20" i="5"/>
  <c r="AL20" i="5"/>
  <c r="AK17" i="5"/>
  <c r="AN21" i="5"/>
  <c r="AL21" i="5"/>
  <c r="AJ17" i="5"/>
  <c r="AM21" i="5"/>
  <c r="AK21" i="5"/>
  <c r="AN16" i="5"/>
  <c r="AN13" i="5"/>
  <c r="AL17" i="5"/>
  <c r="AN12" i="5"/>
  <c r="AL12" i="5"/>
  <c r="AM20" i="5"/>
  <c r="AN17" i="5"/>
  <c r="AL16" i="5"/>
  <c r="AJ13" i="5"/>
  <c r="AM17" i="5"/>
  <c r="AK7" i="5"/>
  <c r="AJ8" i="10"/>
  <c r="AJ9" i="10"/>
  <c r="AJ15" i="10"/>
  <c r="AJ10" i="10"/>
  <c r="AJ12" i="10"/>
  <c r="AJ13" i="10"/>
  <c r="AJ17" i="10"/>
  <c r="AJ20" i="10"/>
  <c r="AJ21" i="10"/>
  <c r="AJ8" i="6"/>
  <c r="AH39" i="6" l="1"/>
  <c r="AL32" i="6"/>
  <c r="AN31" i="6"/>
  <c r="AM14" i="10"/>
  <c r="AM33" i="6"/>
  <c r="AL34" i="6"/>
  <c r="AK25" i="6"/>
  <c r="AL10" i="10"/>
  <c r="AK21" i="10"/>
  <c r="AL13" i="10"/>
  <c r="AL16" i="10"/>
  <c r="AL18" i="10"/>
  <c r="AM10" i="10"/>
  <c r="AK21" i="6"/>
  <c r="AK20" i="6"/>
  <c r="AM21" i="6"/>
  <c r="AN19" i="6"/>
  <c r="AM12" i="6"/>
  <c r="AO12" i="6"/>
  <c r="AK20" i="10"/>
  <c r="AM17" i="10"/>
  <c r="AL18" i="6"/>
  <c r="AK9" i="10"/>
  <c r="AO10" i="10"/>
  <c r="AL12" i="10"/>
  <c r="AO22" i="6"/>
  <c r="AN17" i="6"/>
  <c r="AO9" i="10"/>
  <c r="AL9" i="10"/>
  <c r="AO20" i="10"/>
  <c r="AM25" i="6"/>
  <c r="AK16" i="10"/>
  <c r="AO11" i="10"/>
  <c r="AM15" i="10"/>
  <c r="AN22" i="6"/>
  <c r="AO30" i="6"/>
  <c r="AK27" i="6"/>
  <c r="AM9" i="10"/>
  <c r="AK29" i="6"/>
  <c r="AN23" i="6"/>
  <c r="AN11" i="10"/>
  <c r="AN12" i="10"/>
  <c r="AM21" i="10"/>
  <c r="AL15" i="10"/>
  <c r="AN17" i="10"/>
  <c r="AO19" i="10"/>
  <c r="AM22" i="10"/>
  <c r="AO22" i="10"/>
  <c r="AN28" i="6"/>
  <c r="AL28" i="6"/>
  <c r="AK23" i="6"/>
  <c r="AL22" i="6"/>
  <c r="AO26" i="6"/>
  <c r="AL30" i="6"/>
  <c r="AO8" i="6"/>
  <c r="AK24" i="6"/>
  <c r="AN27" i="6"/>
  <c r="AK31" i="6"/>
  <c r="AM22" i="6"/>
  <c r="AM24" i="6"/>
  <c r="AK19" i="6"/>
  <c r="AM10" i="6"/>
  <c r="AN9" i="10"/>
  <c r="AM28" i="6"/>
  <c r="AM13" i="10"/>
  <c r="AN16" i="10"/>
  <c r="AO19" i="6"/>
  <c r="AM26" i="6"/>
  <c r="AM11" i="10"/>
  <c r="AM30" i="6"/>
  <c r="AN21" i="6"/>
  <c r="AN29" i="6"/>
  <c r="AK33" i="6"/>
  <c r="AM29" i="6"/>
  <c r="AO34" i="6"/>
  <c r="AO18" i="6"/>
  <c r="AN18" i="6"/>
  <c r="AL26" i="6"/>
  <c r="AK12" i="10"/>
  <c r="AN13" i="10"/>
  <c r="AO13" i="10"/>
  <c r="AK13" i="10"/>
  <c r="AM20" i="10"/>
  <c r="AN21" i="10"/>
  <c r="AK17" i="10"/>
  <c r="AM18" i="10"/>
  <c r="AK34" i="6"/>
  <c r="AL20" i="6"/>
  <c r="AL24" i="6"/>
  <c r="AO31" i="6"/>
  <c r="AL23" i="6"/>
  <c r="AO17" i="6"/>
  <c r="AO33" i="6"/>
  <c r="AL21" i="10"/>
  <c r="AK15" i="10"/>
  <c r="AN19" i="10"/>
  <c r="AM20" i="6"/>
  <c r="AM19" i="6"/>
  <c r="AL10" i="6"/>
  <c r="AM34" i="6"/>
  <c r="AK10" i="10"/>
  <c r="AL11" i="10"/>
  <c r="AL14" i="10"/>
  <c r="AN20" i="10"/>
  <c r="AL20" i="10"/>
  <c r="AO21" i="10"/>
  <c r="AN15" i="10"/>
  <c r="AO16" i="10"/>
  <c r="AM16" i="10"/>
  <c r="AL17" i="10"/>
  <c r="AK18" i="10"/>
  <c r="AM19" i="10"/>
  <c r="Q27" i="10"/>
  <c r="A10" i="12" s="1"/>
  <c r="AL19" i="10"/>
  <c r="AN34" i="6"/>
  <c r="AN12" i="6"/>
  <c r="AL12" i="6"/>
  <c r="AO20" i="6"/>
  <c r="AN24" i="6"/>
  <c r="AO24" i="6"/>
  <c r="AK28" i="6"/>
  <c r="AM32" i="6"/>
  <c r="AO23" i="6"/>
  <c r="AM17" i="6"/>
  <c r="AL17" i="6"/>
  <c r="AO21" i="6"/>
  <c r="AO25" i="6"/>
  <c r="AL29" i="6"/>
  <c r="AL33" i="6"/>
  <c r="AL19" i="6"/>
  <c r="AM18" i="6"/>
  <c r="AK18" i="6"/>
  <c r="AK22" i="6"/>
  <c r="AN26" i="6"/>
  <c r="AN30" i="6"/>
  <c r="AO27" i="6"/>
  <c r="AL27" i="6"/>
  <c r="AM23" i="6"/>
  <c r="AO15" i="10"/>
  <c r="AK22" i="10"/>
  <c r="AO29" i="6"/>
  <c r="AN18" i="10"/>
  <c r="AL22" i="10"/>
  <c r="AK12" i="6"/>
  <c r="AN20" i="6"/>
  <c r="AO28" i="6"/>
  <c r="AO32" i="6"/>
  <c r="AL21" i="6"/>
  <c r="AL25" i="6"/>
  <c r="AN33" i="6"/>
  <c r="AN32" i="6"/>
  <c r="AO10" i="6"/>
  <c r="AN10" i="6"/>
  <c r="AK26" i="6"/>
  <c r="AK30" i="6"/>
  <c r="AK17" i="6"/>
  <c r="AN25" i="6"/>
  <c r="AK32" i="6"/>
  <c r="AL31" i="6"/>
  <c r="AK10" i="6"/>
  <c r="AM27" i="6"/>
  <c r="AM31" i="6"/>
  <c r="AN22" i="10"/>
  <c r="AK19" i="10"/>
  <c r="AO18" i="10"/>
  <c r="AO17" i="10"/>
  <c r="AO14" i="10"/>
  <c r="AB27" i="10"/>
  <c r="E24" i="12" s="1"/>
  <c r="AN14" i="10"/>
  <c r="AK14" i="10"/>
  <c r="X27" i="10"/>
  <c r="A24" i="12" s="1"/>
  <c r="AO12" i="10"/>
  <c r="AM12" i="10"/>
  <c r="AK11" i="10"/>
  <c r="AN10" i="10"/>
  <c r="U27" i="10"/>
  <c r="E10" i="12" s="1"/>
  <c r="AE27" i="10"/>
  <c r="A38" i="12" s="1"/>
  <c r="AK8" i="10"/>
  <c r="AI27" i="10"/>
  <c r="E38" i="12" s="1"/>
  <c r="AO8" i="10"/>
  <c r="AK8" i="6"/>
  <c r="AL8" i="6"/>
  <c r="AN8" i="6"/>
  <c r="AM8" i="6"/>
  <c r="AK27" i="10" l="1"/>
  <c r="A52" i="12" s="1"/>
  <c r="AO27" i="10"/>
  <c r="E52" i="12" s="1"/>
  <c r="AJ24" i="5" l="1"/>
  <c r="AJ11" i="5"/>
  <c r="AJ39" i="5"/>
  <c r="AJ31" i="5"/>
  <c r="AM28" i="5"/>
  <c r="AM10" i="5"/>
  <c r="AK33" i="5"/>
  <c r="AK25" i="5"/>
  <c r="AK24" i="5"/>
  <c r="AK37" i="5"/>
  <c r="AK39" i="5"/>
  <c r="AN40" i="5"/>
  <c r="AN28" i="5"/>
  <c r="AN24" i="5"/>
  <c r="AN39" i="5"/>
  <c r="AN32" i="5"/>
  <c r="AN35" i="5"/>
  <c r="AL41" i="5"/>
  <c r="AL40" i="5"/>
  <c r="AL24" i="5"/>
  <c r="AL28" i="5"/>
  <c r="AL27" i="5"/>
  <c r="AL10" i="5"/>
  <c r="W46" i="5"/>
  <c r="A20" i="16" s="1"/>
  <c r="A28" i="16" s="1"/>
  <c r="Y27" i="10"/>
  <c r="B24" i="12" s="1"/>
  <c r="R27" i="10"/>
  <c r="B10" i="12" s="1"/>
  <c r="Z27" i="10"/>
  <c r="C24" i="12" s="1"/>
  <c r="S27" i="10"/>
  <c r="C10" i="12" s="1"/>
  <c r="AA27" i="10"/>
  <c r="D24" i="12" s="1"/>
  <c r="T27" i="10"/>
  <c r="D10" i="12" s="1"/>
  <c r="AN15" i="6" l="1"/>
  <c r="A20" i="7"/>
  <c r="F20" i="7" s="1"/>
  <c r="C23" i="16"/>
  <c r="AN16" i="6"/>
  <c r="AL14" i="6"/>
  <c r="AK16" i="6"/>
  <c r="AM25" i="5"/>
  <c r="AN22" i="5"/>
  <c r="AM35" i="5"/>
  <c r="AM24" i="5"/>
  <c r="AM8" i="5"/>
  <c r="P46" i="5"/>
  <c r="A6" i="16" s="1"/>
  <c r="A14" i="16" s="1"/>
  <c r="AL31" i="5"/>
  <c r="AJ14" i="5"/>
  <c r="AK15" i="6"/>
  <c r="AN31" i="5"/>
  <c r="AN33" i="5"/>
  <c r="AN29" i="5"/>
  <c r="AN36" i="5"/>
  <c r="AN37" i="5"/>
  <c r="AK31" i="5"/>
  <c r="AK36" i="5"/>
  <c r="AK32" i="5"/>
  <c r="AK40" i="5"/>
  <c r="AN14" i="6"/>
  <c r="AL16" i="6"/>
  <c r="AM27" i="5"/>
  <c r="AM40" i="5"/>
  <c r="AJ35" i="5"/>
  <c r="AJ28" i="5"/>
  <c r="AJ29" i="5"/>
  <c r="AK14" i="5"/>
  <c r="AL11" i="5"/>
  <c r="AN11" i="5"/>
  <c r="AN27" i="5"/>
  <c r="AM39" i="5"/>
  <c r="AM36" i="5"/>
  <c r="AJ10" i="5"/>
  <c r="AJ40" i="5"/>
  <c r="AJ36" i="5"/>
  <c r="AK18" i="5"/>
  <c r="AJ37" i="5"/>
  <c r="AL32" i="5"/>
  <c r="AL36" i="5"/>
  <c r="AK10" i="5"/>
  <c r="AK27" i="5"/>
  <c r="S39" i="6"/>
  <c r="C6" i="12" s="1"/>
  <c r="C14" i="12" s="1"/>
  <c r="C11" i="7" s="1"/>
  <c r="H11" i="7" s="1"/>
  <c r="AL9" i="5"/>
  <c r="AL26" i="5"/>
  <c r="AL37" i="5"/>
  <c r="AL34" i="5"/>
  <c r="AO13" i="6"/>
  <c r="AL9" i="6"/>
  <c r="AF39" i="6"/>
  <c r="B34" i="12" s="1"/>
  <c r="AN18" i="5"/>
  <c r="AJ22" i="5"/>
  <c r="AK9" i="5"/>
  <c r="AN26" i="5"/>
  <c r="AB39" i="6"/>
  <c r="E20" i="12" s="1"/>
  <c r="E28" i="12" s="1"/>
  <c r="E24" i="7" s="1"/>
  <c r="J24" i="7" s="1"/>
  <c r="AE39" i="6"/>
  <c r="A34" i="12" s="1"/>
  <c r="A42" i="12" s="1"/>
  <c r="A37" i="7" s="1"/>
  <c r="F37" i="7" s="1"/>
  <c r="AK9" i="6"/>
  <c r="AM22" i="5"/>
  <c r="Y46" i="5"/>
  <c r="C20" i="16" s="1"/>
  <c r="C28" i="16" s="1"/>
  <c r="C20" i="7" s="1"/>
  <c r="H20" i="7" s="1"/>
  <c r="AM9" i="5"/>
  <c r="AM31" i="5"/>
  <c r="AJ26" i="5"/>
  <c r="AJ34" i="5"/>
  <c r="AJ33" i="5"/>
  <c r="AJ30" i="5"/>
  <c r="AA39" i="6"/>
  <c r="D20" i="12" s="1"/>
  <c r="D28" i="12" s="1"/>
  <c r="D24" i="7" s="1"/>
  <c r="I24" i="7" s="1"/>
  <c r="AA46" i="5"/>
  <c r="E20" i="16" s="1"/>
  <c r="E28" i="16" s="1"/>
  <c r="E20" i="7" s="1"/>
  <c r="J20" i="7" s="1"/>
  <c r="AK8" i="5"/>
  <c r="AE46" i="5"/>
  <c r="B34" i="16" s="1"/>
  <c r="B42" i="16" s="1"/>
  <c r="B33" i="7" s="1"/>
  <c r="G33" i="7" s="1"/>
  <c r="AL11" i="6"/>
  <c r="AM13" i="6"/>
  <c r="AM9" i="6"/>
  <c r="AG39" i="6"/>
  <c r="C34" i="12" s="1"/>
  <c r="AJ8" i="5"/>
  <c r="AD46" i="5"/>
  <c r="A34" i="16" s="1"/>
  <c r="A42" i="16" s="1"/>
  <c r="AL25" i="5"/>
  <c r="AL13" i="6"/>
  <c r="R39" i="6"/>
  <c r="B6" i="12" s="1"/>
  <c r="B14" i="12" s="1"/>
  <c r="B11" i="7" s="1"/>
  <c r="G11" i="7" s="1"/>
  <c r="Z46" i="5"/>
  <c r="D20" i="16" s="1"/>
  <c r="D28" i="16" s="1"/>
  <c r="D20" i="7" s="1"/>
  <c r="I20" i="7" s="1"/>
  <c r="AN9" i="5"/>
  <c r="AN30" i="5"/>
  <c r="AN25" i="5"/>
  <c r="AK11" i="5"/>
  <c r="AK28" i="5"/>
  <c r="AN13" i="6"/>
  <c r="AK13" i="6"/>
  <c r="AO9" i="6"/>
  <c r="AI39" i="6"/>
  <c r="E34" i="12" s="1"/>
  <c r="E42" i="12" s="1"/>
  <c r="E37" i="7" s="1"/>
  <c r="J37" i="7" s="1"/>
  <c r="AM18" i="5"/>
  <c r="AF46" i="5"/>
  <c r="C34" i="16" s="1"/>
  <c r="C42" i="16" s="1"/>
  <c r="C33" i="7" s="1"/>
  <c r="H33" i="7" s="1"/>
  <c r="AL7" i="5"/>
  <c r="AL13" i="5"/>
  <c r="AM32" i="5"/>
  <c r="AM29" i="5"/>
  <c r="AM26" i="5"/>
  <c r="AJ27" i="5"/>
  <c r="AJ25" i="5"/>
  <c r="AJ38" i="5"/>
  <c r="AL14" i="5"/>
  <c r="AO16" i="6"/>
  <c r="T39" i="6"/>
  <c r="D6" i="12" s="1"/>
  <c r="D14" i="12" s="1"/>
  <c r="D11" i="7" s="1"/>
  <c r="I11" i="7" s="1"/>
  <c r="AL22" i="5"/>
  <c r="AH46" i="5"/>
  <c r="E34" i="16" s="1"/>
  <c r="E42" i="16" s="1"/>
  <c r="E33" i="7" s="1"/>
  <c r="J33" i="7" s="1"/>
  <c r="AN8" i="5"/>
  <c r="Q46" i="5"/>
  <c r="B6" i="16" s="1"/>
  <c r="B14" i="16" s="1"/>
  <c r="B7" i="7" s="1"/>
  <c r="G7" i="7" s="1"/>
  <c r="AK22" i="5"/>
  <c r="AL29" i="5"/>
  <c r="AO14" i="6"/>
  <c r="AJ18" i="5"/>
  <c r="AG46" i="5"/>
  <c r="D34" i="16" s="1"/>
  <c r="D42" i="16" s="1"/>
  <c r="D33" i="7" s="1"/>
  <c r="I33" i="7" s="1"/>
  <c r="AM7" i="5"/>
  <c r="AM13" i="5"/>
  <c r="AN34" i="5"/>
  <c r="AK41" i="5"/>
  <c r="AK34" i="5"/>
  <c r="AK30" i="5"/>
  <c r="AK29" i="5"/>
  <c r="AK26" i="5"/>
  <c r="X39" i="6"/>
  <c r="A20" i="12" s="1"/>
  <c r="A28" i="12" s="1"/>
  <c r="A24" i="7" s="1"/>
  <c r="F24" i="7" s="1"/>
  <c r="R46" i="5"/>
  <c r="C6" i="16" s="1"/>
  <c r="C14" i="16" s="1"/>
  <c r="C7" i="7" s="1"/>
  <c r="H7" i="7" s="1"/>
  <c r="AM38" i="5"/>
  <c r="AM37" i="5"/>
  <c r="AN9" i="6"/>
  <c r="D34" i="12"/>
  <c r="AL18" i="5"/>
  <c r="T46" i="5"/>
  <c r="E6" i="16" s="1"/>
  <c r="E14" i="16" s="1"/>
  <c r="E7" i="7" s="1"/>
  <c r="J7" i="7" s="1"/>
  <c r="AN14" i="5"/>
  <c r="AO11" i="6"/>
  <c r="AM14" i="6"/>
  <c r="AL15" i="6"/>
  <c r="Z39" i="6"/>
  <c r="C20" i="12" s="1"/>
  <c r="C28" i="12" s="1"/>
  <c r="C24" i="7" s="1"/>
  <c r="H24" i="7" s="1"/>
  <c r="AL35" i="5"/>
  <c r="AL39" i="5"/>
  <c r="AL38" i="5"/>
  <c r="AL33" i="5"/>
  <c r="AL30" i="5"/>
  <c r="AM14" i="5"/>
  <c r="AN11" i="6"/>
  <c r="AK11" i="6"/>
  <c r="AM16" i="6"/>
  <c r="AO15" i="6"/>
  <c r="Y39" i="6"/>
  <c r="B20" i="12" s="1"/>
  <c r="B28" i="12" s="1"/>
  <c r="B24" i="7" s="1"/>
  <c r="G24" i="7" s="1"/>
  <c r="S46" i="5"/>
  <c r="D6" i="16" s="1"/>
  <c r="D14" i="16" s="1"/>
  <c r="D7" i="7" s="1"/>
  <c r="I7" i="7" s="1"/>
  <c r="AN10" i="5"/>
  <c r="AN41" i="5"/>
  <c r="AN38" i="5"/>
  <c r="AK35" i="5"/>
  <c r="AK38" i="5"/>
  <c r="AK14" i="6"/>
  <c r="U39" i="6"/>
  <c r="E6" i="12" s="1"/>
  <c r="E14" i="12" s="1"/>
  <c r="E11" i="7" s="1"/>
  <c r="J11" i="7" s="1"/>
  <c r="Q39" i="6"/>
  <c r="A6" i="12" s="1"/>
  <c r="A14" i="12" s="1"/>
  <c r="A11" i="7" s="1"/>
  <c r="F11" i="7" s="1"/>
  <c r="AJ9" i="5"/>
  <c r="AL8" i="5"/>
  <c r="AM41" i="5"/>
  <c r="AM33" i="5"/>
  <c r="AM11" i="5"/>
  <c r="AM34" i="5"/>
  <c r="AM30" i="5"/>
  <c r="AJ32" i="5"/>
  <c r="AJ41" i="5"/>
  <c r="AM11" i="6"/>
  <c r="AM15" i="6"/>
  <c r="X46" i="5"/>
  <c r="B20" i="16" s="1"/>
  <c r="B28" i="16" s="1"/>
  <c r="B20" i="7" s="1"/>
  <c r="G20" i="7" s="1"/>
  <c r="AF27" i="10"/>
  <c r="B38" i="12" s="1"/>
  <c r="AL8" i="10"/>
  <c r="AL27" i="10" s="1"/>
  <c r="B52" i="12" s="1"/>
  <c r="AG27" i="10"/>
  <c r="C38" i="12" s="1"/>
  <c r="AM8" i="10"/>
  <c r="AM27" i="10" s="1"/>
  <c r="C52" i="12" s="1"/>
  <c r="AN8" i="10"/>
  <c r="AN27" i="10" s="1"/>
  <c r="D52" i="12" s="1"/>
  <c r="AH27" i="10"/>
  <c r="D38" i="12" s="1"/>
  <c r="A33" i="7" l="1"/>
  <c r="F33" i="7" s="1"/>
  <c r="C37" i="16"/>
  <c r="A7" i="7"/>
  <c r="F7" i="7" s="1"/>
  <c r="C9" i="16"/>
  <c r="C42" i="12"/>
  <c r="C37" i="7" s="1"/>
  <c r="H37" i="7" s="1"/>
  <c r="D42" i="12"/>
  <c r="D37" i="7" s="1"/>
  <c r="I37" i="7" s="1"/>
  <c r="B42" i="12"/>
  <c r="B37" i="7" s="1"/>
  <c r="G37" i="7" s="1"/>
  <c r="C15" i="7"/>
  <c r="H15" i="7" s="1"/>
  <c r="AN39" i="6"/>
  <c r="D48" i="12" s="1"/>
  <c r="D56" i="12" s="1"/>
  <c r="D50" i="7" s="1"/>
  <c r="I50" i="7" s="1"/>
  <c r="D15" i="7"/>
  <c r="I15" i="7" s="1"/>
  <c r="B15" i="7"/>
  <c r="G15" i="7" s="1"/>
  <c r="B28" i="7"/>
  <c r="G28" i="7" s="1"/>
  <c r="AM46" i="5"/>
  <c r="D48" i="16" s="1"/>
  <c r="D56" i="16" s="1"/>
  <c r="D46" i="7" s="1"/>
  <c r="I46" i="7" s="1"/>
  <c r="E41" i="7"/>
  <c r="J41" i="7" s="1"/>
  <c r="C28" i="7"/>
  <c r="H28" i="7" s="1"/>
  <c r="D28" i="7"/>
  <c r="I28" i="7" s="1"/>
  <c r="AM39" i="6"/>
  <c r="C48" i="12" s="1"/>
  <c r="C56" i="12" s="1"/>
  <c r="C50" i="7" s="1"/>
  <c r="H50" i="7" s="1"/>
  <c r="AK46" i="5"/>
  <c r="B48" i="16" s="1"/>
  <c r="B56" i="16" s="1"/>
  <c r="B46" i="7" s="1"/>
  <c r="G46" i="7" s="1"/>
  <c r="AL39" i="6"/>
  <c r="B48" i="12" s="1"/>
  <c r="B56" i="12" s="1"/>
  <c r="B50" i="7" s="1"/>
  <c r="G50" i="7" s="1"/>
  <c r="AL46" i="5"/>
  <c r="C48" i="16" s="1"/>
  <c r="C56" i="16" s="1"/>
  <c r="C46" i="7" s="1"/>
  <c r="H46" i="7" s="1"/>
  <c r="AO39" i="6"/>
  <c r="E48" i="12" s="1"/>
  <c r="E56" i="12" s="1"/>
  <c r="E50" i="7" s="1"/>
  <c r="J50" i="7" s="1"/>
  <c r="AJ46" i="5"/>
  <c r="A48" i="16" s="1"/>
  <c r="A56" i="16" s="1"/>
  <c r="E28" i="7"/>
  <c r="J28" i="7" s="1"/>
  <c r="AK39" i="6"/>
  <c r="A48" i="12" s="1"/>
  <c r="A56" i="12" s="1"/>
  <c r="A50" i="7" s="1"/>
  <c r="F50" i="7" s="1"/>
  <c r="A28" i="7"/>
  <c r="F28" i="7" s="1"/>
  <c r="E15" i="7"/>
  <c r="J15" i="7" s="1"/>
  <c r="AN46" i="5"/>
  <c r="E48" i="16" s="1"/>
  <c r="E56" i="16" s="1"/>
  <c r="E46" i="7" s="1"/>
  <c r="J46" i="7" s="1"/>
  <c r="C41" i="7" l="1"/>
  <c r="H41" i="7" s="1"/>
  <c r="A41" i="7"/>
  <c r="F41" i="7" s="1"/>
  <c r="B41" i="7"/>
  <c r="G41" i="7" s="1"/>
  <c r="A15" i="7"/>
  <c r="F15" i="7" s="1"/>
  <c r="A46" i="7"/>
  <c r="C51" i="16"/>
  <c r="D41" i="7"/>
  <c r="I41" i="7" s="1"/>
  <c r="D54" i="7"/>
  <c r="I54" i="7" s="1"/>
  <c r="E54" i="7"/>
  <c r="J54" i="7" s="1"/>
  <c r="C54" i="7"/>
  <c r="H54" i="7" s="1"/>
  <c r="B54" i="7"/>
  <c r="G54" i="7" s="1"/>
  <c r="A54" i="7" l="1"/>
  <c r="F54" i="7" s="1"/>
  <c r="F46" i="7"/>
</calcChain>
</file>

<file path=xl/comments1.xml><?xml version="1.0" encoding="utf-8"?>
<comments xmlns="http://schemas.openxmlformats.org/spreadsheetml/2006/main">
  <authors>
    <author>Marie Reimer</author>
  </authors>
  <commentList>
    <comment ref="K42" authorId="0" shapeId="0">
      <text>
        <r>
          <rPr>
            <b/>
            <sz val="9"/>
            <color rgb="FF000000"/>
            <rFont val="Segoe UI"/>
            <family val="2"/>
          </rPr>
          <t>Marie Reimer:</t>
        </r>
        <r>
          <rPr>
            <sz val="9"/>
            <color rgb="FF000000"/>
            <rFont val="Segoe UI"/>
            <family val="2"/>
          </rPr>
          <t xml:space="preserve">
Wert vom Qualitätsweizen</t>
        </r>
      </text>
    </comment>
    <comment ref="N42" authorId="0" shapeId="0">
      <text>
        <r>
          <rPr>
            <b/>
            <sz val="9"/>
            <color rgb="FF000000"/>
            <rFont val="Segoe UI"/>
            <family val="2"/>
          </rPr>
          <t>Marie Reimer:</t>
        </r>
        <r>
          <rPr>
            <sz val="9"/>
            <color rgb="FF000000"/>
            <rFont val="Segoe UI"/>
            <family val="2"/>
          </rPr>
          <t xml:space="preserve">
Wert vom Qualitätsweizen</t>
        </r>
      </text>
    </comment>
    <comment ref="O42" authorId="0" shapeId="0">
      <text>
        <r>
          <rPr>
            <b/>
            <sz val="9"/>
            <color rgb="FF000000"/>
            <rFont val="Segoe UI"/>
            <family val="2"/>
          </rPr>
          <t>Marie Reimer:</t>
        </r>
        <r>
          <rPr>
            <sz val="9"/>
            <color rgb="FF000000"/>
            <rFont val="Segoe UI"/>
            <family val="2"/>
          </rPr>
          <t xml:space="preserve">
Wert vom Qualitätsweizen</t>
        </r>
      </text>
    </comment>
    <comment ref="K43" authorId="0" shapeId="0">
      <text>
        <r>
          <rPr>
            <b/>
            <sz val="9"/>
            <color rgb="FF000000"/>
            <rFont val="Segoe UI"/>
            <family val="2"/>
          </rPr>
          <t>Marie Reimer:</t>
        </r>
        <r>
          <rPr>
            <sz val="9"/>
            <color rgb="FF000000"/>
            <rFont val="Segoe UI"/>
            <family val="2"/>
          </rPr>
          <t xml:space="preserve">
Wert vom Qualitätsweizen</t>
        </r>
      </text>
    </comment>
    <comment ref="K55" authorId="0" shapeId="0">
      <text>
        <r>
          <rPr>
            <b/>
            <sz val="9"/>
            <color rgb="FF000000"/>
            <rFont val="Segoe UI"/>
            <family val="2"/>
          </rPr>
          <t>Marie Reimer:</t>
        </r>
        <r>
          <rPr>
            <sz val="9"/>
            <color rgb="FF000000"/>
            <rFont val="Segoe UI"/>
            <family val="2"/>
          </rPr>
          <t xml:space="preserve">
Wert vom Qualitätsweizen</t>
        </r>
      </text>
    </comment>
    <comment ref="N55" authorId="0" shapeId="0">
      <text>
        <r>
          <rPr>
            <b/>
            <sz val="9"/>
            <color rgb="FF000000"/>
            <rFont val="Segoe UI"/>
            <family val="2"/>
          </rPr>
          <t>Marie Reimer:</t>
        </r>
        <r>
          <rPr>
            <sz val="9"/>
            <color rgb="FF000000"/>
            <rFont val="Segoe UI"/>
            <family val="2"/>
          </rPr>
          <t xml:space="preserve">
Wert vom Qualitätsweizen</t>
        </r>
      </text>
    </comment>
    <comment ref="O55" authorId="0" shapeId="0">
      <text>
        <r>
          <rPr>
            <b/>
            <sz val="9"/>
            <color rgb="FF000000"/>
            <rFont val="Segoe UI"/>
            <family val="2"/>
          </rPr>
          <t>Marie Reimer:</t>
        </r>
        <r>
          <rPr>
            <sz val="9"/>
            <color rgb="FF000000"/>
            <rFont val="Segoe UI"/>
            <family val="2"/>
          </rPr>
          <t xml:space="preserve">
Wert vom Qualitätsweizen</t>
        </r>
      </text>
    </comment>
    <comment ref="K56" authorId="0" shapeId="0">
      <text>
        <r>
          <rPr>
            <b/>
            <sz val="9"/>
            <color rgb="FF000000"/>
            <rFont val="Segoe UI"/>
            <family val="2"/>
          </rPr>
          <t>Marie Reimer:</t>
        </r>
        <r>
          <rPr>
            <sz val="9"/>
            <color rgb="FF000000"/>
            <rFont val="Segoe UI"/>
            <family val="2"/>
          </rPr>
          <t xml:space="preserve">
Wert vom Qualitätsweizen</t>
        </r>
      </text>
    </comment>
    <comment ref="K58" authorId="0" shapeId="0">
      <text>
        <r>
          <rPr>
            <b/>
            <sz val="9"/>
            <color rgb="FF000000"/>
            <rFont val="Segoe UI"/>
            <family val="2"/>
          </rPr>
          <t>Marie Reimer:</t>
        </r>
        <r>
          <rPr>
            <sz val="9"/>
            <color rgb="FF000000"/>
            <rFont val="Segoe UI"/>
            <family val="2"/>
          </rPr>
          <t xml:space="preserve">
Wert vom Qualitätsweizen</t>
        </r>
      </text>
    </comment>
    <comment ref="K59" authorId="0" shapeId="0">
      <text>
        <r>
          <rPr>
            <b/>
            <sz val="9"/>
            <color rgb="FF000000"/>
            <rFont val="Segoe UI"/>
            <family val="2"/>
          </rPr>
          <t>Marie Reimer:</t>
        </r>
        <r>
          <rPr>
            <sz val="9"/>
            <color rgb="FF000000"/>
            <rFont val="Segoe UI"/>
            <family val="2"/>
          </rPr>
          <t xml:space="preserve">
Wert vom Qualitätsweizen</t>
        </r>
      </text>
    </comment>
    <comment ref="K60" authorId="0" shapeId="0">
      <text>
        <r>
          <rPr>
            <b/>
            <sz val="9"/>
            <color rgb="FF000000"/>
            <rFont val="Segoe UI"/>
            <family val="2"/>
          </rPr>
          <t>Marie Reimer:</t>
        </r>
        <r>
          <rPr>
            <sz val="9"/>
            <color rgb="FF000000"/>
            <rFont val="Segoe UI"/>
            <family val="2"/>
          </rPr>
          <t xml:space="preserve">
Wert vom Qualitätsweizen</t>
        </r>
      </text>
    </comment>
  </commentList>
</comments>
</file>

<file path=xl/sharedStrings.xml><?xml version="1.0" encoding="utf-8"?>
<sst xmlns="http://schemas.openxmlformats.org/spreadsheetml/2006/main" count="1156" uniqueCount="274">
  <si>
    <t>Input</t>
  </si>
  <si>
    <t>ha</t>
  </si>
  <si>
    <t>%FM = kg/100kg FM</t>
  </si>
  <si>
    <t>Einheit</t>
  </si>
  <si>
    <t>Kodierung</t>
  </si>
  <si>
    <t>TM</t>
  </si>
  <si>
    <t>OM</t>
  </si>
  <si>
    <t>C-Gehalt</t>
  </si>
  <si>
    <t>N</t>
  </si>
  <si>
    <t>P</t>
  </si>
  <si>
    <t>K</t>
  </si>
  <si>
    <t>Ca</t>
  </si>
  <si>
    <t>Mg</t>
  </si>
  <si>
    <t>S</t>
  </si>
  <si>
    <t>Na</t>
  </si>
  <si>
    <t>Cl</t>
  </si>
  <si>
    <t>% TM</t>
  </si>
  <si>
    <t>% FM</t>
  </si>
  <si>
    <t>g/kg FM</t>
  </si>
  <si>
    <t>Schorf</t>
  </si>
  <si>
    <t>kg FM (14%)</t>
  </si>
  <si>
    <t>Triticale</t>
  </si>
  <si>
    <t>Outputs</t>
  </si>
  <si>
    <t>Engel 2005</t>
  </si>
  <si>
    <t>Code</t>
  </si>
  <si>
    <t>Index</t>
  </si>
  <si>
    <t>t/m³</t>
  </si>
  <si>
    <t xml:space="preserve">KTBL Organische Handelsdünger im Ökologischem Landbau </t>
  </si>
  <si>
    <t>Range</t>
  </si>
  <si>
    <t>Mittelwert</t>
  </si>
  <si>
    <t>Quelle</t>
  </si>
  <si>
    <t>KTBL Faustzahlen für die Landwirtschaft</t>
  </si>
  <si>
    <t>in ha</t>
  </si>
  <si>
    <t>USDA. USDA Food Composition Databases. Accessed September 17, 2018. https://ndb.nal.usda.gov/.</t>
  </si>
  <si>
    <t>NutriGaDget</t>
  </si>
  <si>
    <t>Hohenheimer Farm Gate Nutrient Budget Calculator</t>
  </si>
  <si>
    <t>Farm name</t>
  </si>
  <si>
    <t>Date</t>
  </si>
  <si>
    <t>Phone Number</t>
  </si>
  <si>
    <t>Email</t>
  </si>
  <si>
    <t>Date of conversion</t>
  </si>
  <si>
    <t>By which entity are you certified (EU or other)</t>
  </si>
  <si>
    <t>Dominant soil type</t>
  </si>
  <si>
    <t>Crop Area (in ha)</t>
  </si>
  <si>
    <t>Other area (in ha)</t>
  </si>
  <si>
    <t>Specify "Others" (Forest, Streets,…)</t>
  </si>
  <si>
    <t>(Harvest years)</t>
  </si>
  <si>
    <t>Farm area (in ha)**</t>
  </si>
  <si>
    <t>Crop</t>
  </si>
  <si>
    <t>Area in ha</t>
  </si>
  <si>
    <t>Notes</t>
  </si>
  <si>
    <t>Note: This table is not necessary for the farm gate budget calculation. It serves as an overview for yourself.</t>
  </si>
  <si>
    <t>A.5 Nutrient input</t>
  </si>
  <si>
    <r>
      <rPr>
        <b/>
        <sz val="11"/>
        <rFont val="Arial"/>
        <family val="2"/>
      </rPr>
      <t xml:space="preserve">Or: </t>
    </r>
    <r>
      <rPr>
        <b/>
        <sz val="11"/>
        <color rgb="FFFF0000"/>
        <rFont val="Arial"/>
        <family val="2"/>
      </rPr>
      <t>Mass for the whole farm (t)</t>
    </r>
  </si>
  <si>
    <t>Total (t)</t>
  </si>
  <si>
    <t>Total nutrient input</t>
  </si>
  <si>
    <t>Sum</t>
  </si>
  <si>
    <t>Crop species</t>
  </si>
  <si>
    <t>Clover-Gras (30:70)</t>
  </si>
  <si>
    <t>Fodder</t>
  </si>
  <si>
    <t>Clover-Gras (50:50)</t>
  </si>
  <si>
    <t>Clover-Gras (70:30)</t>
  </si>
  <si>
    <t>White Clover-Gras (50:50)</t>
  </si>
  <si>
    <t>Clover (pure stand)</t>
  </si>
  <si>
    <t>White clover (pure stand)</t>
  </si>
  <si>
    <t>Grain legumes - grain mixture (50:50)</t>
  </si>
  <si>
    <t xml:space="preserve">from  "N-Saldo Rechner" from Bachinger et al. </t>
  </si>
  <si>
    <t>Calculation after Kolbe 2008</t>
  </si>
  <si>
    <t>Calculations after KTBL 2015</t>
  </si>
  <si>
    <t>Calculation of N-Content is set equal to N-fixation</t>
  </si>
  <si>
    <t>Biomass-Calculator for Cover Crops</t>
  </si>
  <si>
    <t>after Möller et al. 2011</t>
  </si>
  <si>
    <t>CC grain legumes</t>
  </si>
  <si>
    <t>Cover Crops</t>
  </si>
  <si>
    <t>CC fodder legumes</t>
  </si>
  <si>
    <t>CC: Landsberger Mix</t>
  </si>
  <si>
    <t>CC: legumes and non-legumes mixture</t>
  </si>
  <si>
    <t>Faba beans</t>
  </si>
  <si>
    <t>Field crops</t>
  </si>
  <si>
    <t>Filed peas</t>
  </si>
  <si>
    <t>Green beans or peas</t>
  </si>
  <si>
    <t>Lentil</t>
  </si>
  <si>
    <t>Lupine, blue</t>
  </si>
  <si>
    <t>Lupine, yellow</t>
  </si>
  <si>
    <t>Lupine, white</t>
  </si>
  <si>
    <t>Vetch</t>
  </si>
  <si>
    <t>Grain legumes mixture</t>
  </si>
  <si>
    <t xml:space="preserve">Grain legumes - non-legumes mixture </t>
  </si>
  <si>
    <t>Total Inputs</t>
  </si>
  <si>
    <t>Nutrient Input</t>
  </si>
  <si>
    <t>N-Fixation</t>
  </si>
  <si>
    <t>Total Input</t>
  </si>
  <si>
    <t>Average</t>
  </si>
  <si>
    <t>%N from N-Fix</t>
  </si>
  <si>
    <t>Amounts sold:</t>
  </si>
  <si>
    <r>
      <rPr>
        <b/>
        <sz val="11"/>
        <rFont val="Arial"/>
        <family val="2"/>
      </rPr>
      <t>Or:</t>
    </r>
    <r>
      <rPr>
        <b/>
        <sz val="11"/>
        <color rgb="FFFF0000"/>
        <rFont val="Arial"/>
        <family val="2"/>
      </rPr>
      <t xml:space="preserve"> Total mass for whole farm (t)</t>
    </r>
  </si>
  <si>
    <t>Mass (kg)</t>
  </si>
  <si>
    <t>Products</t>
  </si>
  <si>
    <t>Total nutrient output</t>
  </si>
  <si>
    <t>kg/ Unit</t>
  </si>
  <si>
    <t>Units</t>
  </si>
  <si>
    <t>Total (kg)</t>
  </si>
  <si>
    <t>Plant Output</t>
  </si>
  <si>
    <t>Animal Output</t>
  </si>
  <si>
    <t>Total Output</t>
  </si>
  <si>
    <t>Farm gate balance</t>
  </si>
  <si>
    <t>Nutrient Inputs</t>
  </si>
  <si>
    <t>Nutrient Outputs</t>
  </si>
  <si>
    <t>Budget</t>
  </si>
  <si>
    <t>Farm area</t>
  </si>
  <si>
    <t>Cattle manure</t>
  </si>
  <si>
    <t>Chicken manure</t>
  </si>
  <si>
    <t>Horse manure</t>
  </si>
  <si>
    <t>Pig manure</t>
  </si>
  <si>
    <t>Sheep manure</t>
  </si>
  <si>
    <t>Green waste compost</t>
  </si>
  <si>
    <t>Hair meal</t>
  </si>
  <si>
    <t>Mash, potato</t>
  </si>
  <si>
    <t>Vinasse, sugar beet</t>
  </si>
  <si>
    <t>Patent potash</t>
  </si>
  <si>
    <t>Carbonated lime 85</t>
  </si>
  <si>
    <t>Kieserite, granulated / Epsom salt</t>
  </si>
  <si>
    <t>Elemental sulfur 90%</t>
  </si>
  <si>
    <t>Other 3</t>
  </si>
  <si>
    <t>Other 5</t>
  </si>
  <si>
    <t>Purchase of dairy cattle (in kg live weight)</t>
  </si>
  <si>
    <t>Maize (silage)</t>
  </si>
  <si>
    <t>Bush bean seeds</t>
  </si>
  <si>
    <t>Pea seeds</t>
  </si>
  <si>
    <t>Cereal seeds</t>
  </si>
  <si>
    <t>Mustard seeds</t>
  </si>
  <si>
    <t>Clover grass seeds</t>
  </si>
  <si>
    <t>Corn seeds</t>
  </si>
  <si>
    <t>Broad bean seeds</t>
  </si>
  <si>
    <t>Seed potatoes</t>
  </si>
  <si>
    <t>Plant outputs</t>
  </si>
  <si>
    <t>Spelt</t>
  </si>
  <si>
    <t>Clover grass (30% legumes)</t>
  </si>
  <si>
    <t>Clover grass (50% legumes)</t>
  </si>
  <si>
    <t>Clover grass (70% legumes)</t>
  </si>
  <si>
    <t>Lucerne grass (50:50)</t>
  </si>
  <si>
    <t>Peas</t>
  </si>
  <si>
    <t>Broad beans</t>
  </si>
  <si>
    <t>Soybeans</t>
  </si>
  <si>
    <t>Rapeseed</t>
  </si>
  <si>
    <t>Sugar beet</t>
  </si>
  <si>
    <t>Potatoes</t>
  </si>
  <si>
    <t>Carrots</t>
  </si>
  <si>
    <t>Beetroot</t>
  </si>
  <si>
    <t>Parsnip</t>
  </si>
  <si>
    <t>Root parsley</t>
  </si>
  <si>
    <t>Grass seeds</t>
  </si>
  <si>
    <t>Summer wheat</t>
  </si>
  <si>
    <t>Clover (pure seed)</t>
  </si>
  <si>
    <t>pumpkin</t>
  </si>
  <si>
    <t>Grass mulch 1st cut</t>
  </si>
  <si>
    <t>Grass mulch 2nd cut</t>
  </si>
  <si>
    <t>Grass mulch 3rd cut</t>
  </si>
  <si>
    <t>Bush bean</t>
  </si>
  <si>
    <t>Market pea</t>
  </si>
  <si>
    <t>Onions</t>
  </si>
  <si>
    <t>hay</t>
  </si>
  <si>
    <t>Alfalfa / clover seeds</t>
  </si>
  <si>
    <t>Other 9</t>
  </si>
  <si>
    <t>Other 12</t>
  </si>
  <si>
    <t>Animal products</t>
  </si>
  <si>
    <t>Sales of dairy cattle (in kg live weight)</t>
  </si>
  <si>
    <t>Selling pigs (in kg live weight)</t>
  </si>
  <si>
    <t>Sales of laying hens (in kg live weight)</t>
  </si>
  <si>
    <t>Cow's milk (3.2% fat) in kg</t>
  </si>
  <si>
    <t>Cow's milk (3.4% fat) in kg</t>
  </si>
  <si>
    <t>Cow's milk (3.6% fat) in kg</t>
  </si>
  <si>
    <t>Eggs (pieces)</t>
  </si>
  <si>
    <t>Eggs in kg</t>
  </si>
  <si>
    <t>Other 1</t>
  </si>
  <si>
    <t>Compost green waste</t>
  </si>
  <si>
    <t>Stable manure</t>
  </si>
  <si>
    <t>Cattle slurry</t>
  </si>
  <si>
    <t>Biogas digestates liquid</t>
  </si>
  <si>
    <t>Spent mushroom compost</t>
  </si>
  <si>
    <t>Horn meal</t>
  </si>
  <si>
    <t>Potato protein liquid PPL</t>
  </si>
  <si>
    <t>Carbo lime</t>
  </si>
  <si>
    <t>Pig slurry</t>
  </si>
  <si>
    <t>Other 2</t>
  </si>
  <si>
    <t>Other 4</t>
  </si>
  <si>
    <t>Other 6</t>
  </si>
  <si>
    <t>Purchase of meat breed cattle (in kg live weight)</t>
  </si>
  <si>
    <t>Purchase pig (in kg live weight)</t>
  </si>
  <si>
    <t>Purchased laying hens (in kg live weight)</t>
  </si>
  <si>
    <t>Fodder laying hens</t>
  </si>
  <si>
    <t>Other 7</t>
  </si>
  <si>
    <t>Other seeds 1</t>
  </si>
  <si>
    <t>Other seeds 2</t>
  </si>
  <si>
    <t>Other seeds 3</t>
  </si>
  <si>
    <t>Wheat (baking quality)</t>
  </si>
  <si>
    <t>Wheat (fodder quality)</t>
  </si>
  <si>
    <t>Barley</t>
  </si>
  <si>
    <t>Rye</t>
  </si>
  <si>
    <t>Oats</t>
  </si>
  <si>
    <t>Maize (corn)</t>
  </si>
  <si>
    <t>Straw (cereals)</t>
  </si>
  <si>
    <t>Alfalfa</t>
  </si>
  <si>
    <t>Wheat (Durum)</t>
  </si>
  <si>
    <t>Other 8</t>
  </si>
  <si>
    <t>Other 10</t>
  </si>
  <si>
    <t>Other 11</t>
  </si>
  <si>
    <t>Other 13</t>
  </si>
  <si>
    <t>Other 14</t>
  </si>
  <si>
    <t>Other 15</t>
  </si>
  <si>
    <t>Other 16</t>
  </si>
  <si>
    <t>Selling meat breed cattel (in kg live weight)</t>
  </si>
  <si>
    <t>Material</t>
  </si>
  <si>
    <t>Compost houshold waste</t>
  </si>
  <si>
    <t>Lime</t>
  </si>
  <si>
    <t>Houshold waste compost</t>
  </si>
  <si>
    <t xml:space="preserve">Bulk densities of selected substances </t>
  </si>
  <si>
    <t>Data on nutrient contents come from the following literature or from manufacturers' information:</t>
  </si>
  <si>
    <t>FM (%) = DM (%) x Nutrient content DM (%) / 100</t>
  </si>
  <si>
    <r>
      <t xml:space="preserve">Möller, Kurt, and Ute Schultheiß. </t>
    </r>
    <r>
      <rPr>
        <i/>
        <sz val="12"/>
        <color theme="1"/>
        <rFont val="Arial"/>
        <family val="2"/>
      </rPr>
      <t>Organische Handelsdüngemittel Im Ökologischen Landbau</t>
    </r>
    <r>
      <rPr>
        <sz val="12"/>
        <color theme="1"/>
        <rFont val="Arial"/>
        <family val="2"/>
      </rPr>
      <t>. Darmstadt, Germany: Kuratorium für Technik und Bauwesen in der Landwirtschaft e.V. (KTBL), 2014.</t>
    </r>
  </si>
  <si>
    <r>
      <t xml:space="preserve">Wendland, Matthias, Michael Diepolder, Konrad Offenberger, and Sven Raschbacher. </t>
    </r>
    <r>
      <rPr>
        <i/>
        <sz val="12"/>
        <color theme="1"/>
        <rFont val="Arial"/>
        <family val="2"/>
      </rPr>
      <t>Leitfaden Für Die Düngung von Acker- Und Grünland</t>
    </r>
    <r>
      <rPr>
        <sz val="12"/>
        <color theme="1"/>
        <rFont val="Arial"/>
        <family val="2"/>
      </rPr>
      <t>. Freising-Weihenstephan, Germany: Bayerische Landesanstalt für Landwirtschaft (LfL), Freising, 2018.</t>
    </r>
  </si>
  <si>
    <r>
      <t xml:space="preserve">Achilles, Werner, Jano Anter, Till Belau, Joachim Blankenburg, and Kuratorium für Technik und Bauwesen in der Landwirtschaft, eds. </t>
    </r>
    <r>
      <rPr>
        <i/>
        <sz val="12"/>
        <color theme="1"/>
        <rFont val="Arial"/>
        <family val="2"/>
      </rPr>
      <t>Faustzahlen für die Landwirtschaft</t>
    </r>
    <r>
      <rPr>
        <sz val="12"/>
        <color theme="1"/>
        <rFont val="Arial"/>
        <family val="2"/>
      </rPr>
      <t>. 15. Auflage. Darmstadt: Kuratorium für Technik und Bauwesen in der Landwirtschaft e.V. KTBL, 2018.</t>
    </r>
  </si>
  <si>
    <r>
      <t xml:space="preserve">Bachinger, Johann, and Kuratorium für Technik und Bauwesen in der Landwirtschaft, eds. </t>
    </r>
    <r>
      <rPr>
        <i/>
        <sz val="12"/>
        <color theme="1"/>
        <rFont val="Arial"/>
        <family val="2"/>
      </rPr>
      <t>Faustzahlen für den Ökologischen Landbau</t>
    </r>
    <r>
      <rPr>
        <sz val="12"/>
        <color theme="1"/>
        <rFont val="Arial"/>
        <family val="2"/>
      </rPr>
      <t>. Darmstadt: Kuratorium für Technik und Bauwesen in der Landwirtschaft, 2015.</t>
    </r>
  </si>
  <si>
    <t>Inputs</t>
  </si>
  <si>
    <t>without cover crops</t>
  </si>
  <si>
    <t>t/ha</t>
  </si>
  <si>
    <r>
      <rPr>
        <b/>
        <sz val="11"/>
        <rFont val="Arial"/>
        <family val="2"/>
      </rPr>
      <t>Either:</t>
    </r>
    <r>
      <rPr>
        <b/>
        <sz val="11"/>
        <color rgb="FFFF0000"/>
        <rFont val="Arial"/>
        <family val="2"/>
      </rPr>
      <t xml:space="preserve"> Yield per units * units</t>
    </r>
  </si>
  <si>
    <r>
      <rPr>
        <b/>
        <sz val="11"/>
        <rFont val="Arial"/>
        <family val="2"/>
      </rPr>
      <t>Or:</t>
    </r>
    <r>
      <rPr>
        <b/>
        <sz val="11"/>
        <color rgb="FFFF0000"/>
        <rFont val="Arial"/>
        <family val="2"/>
      </rPr>
      <t xml:space="preserve"> Total yield for whole farm</t>
    </r>
  </si>
  <si>
    <t xml:space="preserve">A.1 Basic information </t>
  </si>
  <si>
    <t>Address</t>
  </si>
  <si>
    <t xml:space="preserve">A.2 Farm data </t>
  </si>
  <si>
    <t>Is there a fodder-manure-cooperation</t>
  </si>
  <si>
    <t>Pasture / Grassland area (in ha)</t>
  </si>
  <si>
    <t>Animal units per ha (AU/ha)</t>
  </si>
  <si>
    <t>** obligatory for the calculation of the farm gate balance</t>
  </si>
  <si>
    <r>
      <t xml:space="preserve">Please record all crops and the area their farmed on for each year. </t>
    </r>
    <r>
      <rPr>
        <sz val="10"/>
        <color rgb="FFFF0000"/>
        <rFont val="Arial"/>
        <family val="2"/>
      </rPr>
      <t>Note: This table is not necessary for the farm gate budget calculation. It serves as an overview for yourself.</t>
    </r>
  </si>
  <si>
    <r>
      <t xml:space="preserve">Either: </t>
    </r>
    <r>
      <rPr>
        <b/>
        <sz val="11"/>
        <color rgb="FFFF0000"/>
        <rFont val="Arial"/>
        <family val="2"/>
      </rPr>
      <t>Yield per hectare (in t) * applied area (in ha)</t>
    </r>
  </si>
  <si>
    <t>Legumes-Art</t>
  </si>
  <si>
    <t>Transformation factor Yield (N/t Yield)</t>
  </si>
  <si>
    <t>Clover Lucerne mixture</t>
  </si>
  <si>
    <t>Lucerne-grass mixture (30:50)</t>
  </si>
  <si>
    <t>Lucerne-grass mixture  (50:50)</t>
  </si>
  <si>
    <t>Lucerne-grass mixture  (70:30)</t>
  </si>
  <si>
    <t>Biomass calculation from height, afterward after Kolbe 2008</t>
  </si>
  <si>
    <t>Height (cm)</t>
  </si>
  <si>
    <t>Factor (t/10cm)</t>
  </si>
  <si>
    <t>Biomass (t/ha)</t>
  </si>
  <si>
    <t>for each 10cm crop height, 0.5t biomass</t>
  </si>
  <si>
    <t>Lucerne, serradella, sainfoins (pure stand)</t>
  </si>
  <si>
    <t xml:space="preserve">CC: Vetch and rye mix </t>
  </si>
  <si>
    <t>Grassland 10% white clover</t>
  </si>
  <si>
    <t>Grassland</t>
  </si>
  <si>
    <t>Grassland 25% white clover</t>
  </si>
  <si>
    <t>Grassland 40% white clover</t>
  </si>
  <si>
    <t>Soya</t>
  </si>
  <si>
    <r>
      <rPr>
        <b/>
        <sz val="11"/>
        <rFont val="Arial"/>
        <family val="2"/>
      </rPr>
      <t>Either:</t>
    </r>
    <r>
      <rPr>
        <b/>
        <sz val="11"/>
        <color rgb="FFFF0000"/>
        <rFont val="Arial"/>
        <family val="2"/>
      </rPr>
      <t xml:space="preserve"> Yield per hectare (in t) * cropped area (in ha)</t>
    </r>
  </si>
  <si>
    <t>kg/ha &amp; year</t>
  </si>
  <si>
    <t>Nutrient outputs</t>
  </si>
  <si>
    <t>Calculated in respect to the farmed area (kg/ha &amp; year)</t>
  </si>
  <si>
    <r>
      <t xml:space="preserve">A.3 Number of animals </t>
    </r>
    <r>
      <rPr>
        <sz val="12"/>
        <color theme="1"/>
        <rFont val="Arial"/>
        <family val="2"/>
      </rPr>
      <t>(please provide information on kind and number of animals for each year)</t>
    </r>
  </si>
  <si>
    <t>Years of investigation**</t>
  </si>
  <si>
    <t xml:space="preserve">A.4 Cropping calendar </t>
  </si>
  <si>
    <r>
      <t xml:space="preserve">In the following table the N input by legumes is calculated. Please state the </t>
    </r>
    <r>
      <rPr>
        <b/>
        <sz val="11"/>
        <color theme="1"/>
        <rFont val="Arial"/>
        <family val="2"/>
      </rPr>
      <t>area and average yield of each cropped</t>
    </r>
    <r>
      <rPr>
        <sz val="11"/>
        <color theme="1"/>
        <rFont val="Arial"/>
        <family val="2"/>
      </rPr>
      <t xml:space="preserve"> legume (yield for cover crops can be calculated from the height a incorporation by the formula below).</t>
    </r>
  </si>
  <si>
    <t>A.6 Plant output</t>
  </si>
  <si>
    <t>A.6 Animal output</t>
  </si>
  <si>
    <t>Total output</t>
  </si>
  <si>
    <t>Author: Marie Reimer, 2020</t>
  </si>
  <si>
    <t>% DM</t>
  </si>
  <si>
    <t>The next question requires information about animal outputs, e.g. what was sold/removed from the farm for each of the past THREE reporting years e.g. 2015, 2016 and 2017. Please add amounts in the relevant columns. (Other products can be added under "Others" in the sheet "Nutrient contents".)</t>
  </si>
  <si>
    <t>The next question requires information about plant outputs, e.g. what was sold/removed from the farm for each of the past THREE reporting years e.g. 2015, 2016 and 2017. Please add amounts in the relevant columns. (Other products can be added under "Others" in the sheet "Nutrient contents".)</t>
  </si>
  <si>
    <t>The following table describes the nutrient input of your farm. Please record all nutrient inputs (e.g. bought fertilizers, animals, seeds and planting material, nutrient rich plant protection agents (S), fodder and feed, straw, or other nutrient rich material) for each cropping season. You can either give the inputs as total amount (in t) or in t applied per area and the size of the area. (Other products can be added under "Others" in the sheet "Nutrient contents".)</t>
  </si>
  <si>
    <t>Warning: To ensure the function of the excel tool, please do only edit the yellow marked cells and do not drag and drop cells.</t>
  </si>
  <si>
    <t>kg/year</t>
  </si>
  <si>
    <t>Amounts for the whole farm (kg/year)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</si>
</sst>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8" x14ac:knownFonts="1">
    <font>
      <sz val="11"/>
      <color theme="1"/>
      <name val="Calibri"/>
      <family val="2"/>
      <scheme val="minor"/>
    </font>
    <font>
      <sz val="28"/>
      <color theme="1"/>
      <name val="Calibri Light"/>
      <family val="2"/>
    </font>
    <font>
      <sz val="12"/>
      <color theme="1"/>
      <name val="Arial"/>
      <family val="2"/>
    </font>
    <font>
      <sz val="16"/>
      <color theme="1"/>
      <name val="Arial"/>
      <family val="2"/>
    </font>
    <font>
      <sz val="14"/>
      <color rgb="FFFF0000"/>
      <name val="Calibri"/>
      <family val="2"/>
      <scheme val="minor"/>
    </font>
    <font>
      <b/>
      <sz val="12"/>
      <color theme="1"/>
      <name val="Arial"/>
      <family val="2"/>
    </font>
    <font>
      <sz val="11"/>
      <color theme="1"/>
      <name val="Arial"/>
      <family val="2"/>
    </font>
    <font>
      <b/>
      <sz val="11"/>
      <color theme="1"/>
      <name val="Arial"/>
      <family val="2"/>
    </font>
    <font>
      <sz val="10"/>
      <color theme="1"/>
      <name val="Arial"/>
      <family val="2"/>
    </font>
    <font>
      <b/>
      <sz val="11"/>
      <color rgb="FF000000"/>
      <name val="Arial"/>
      <family val="2"/>
    </font>
    <font>
      <sz val="11"/>
      <color rgb="FF000000"/>
      <name val="Arial"/>
      <family val="2"/>
    </font>
    <font>
      <b/>
      <sz val="11"/>
      <color rgb="FFFF0000"/>
      <name val="Arial"/>
      <family val="2"/>
    </font>
    <font>
      <sz val="11"/>
      <color rgb="FF000000"/>
      <name val="Calibri"/>
      <family val="2"/>
    </font>
    <font>
      <sz val="12"/>
      <color rgb="FFFF0000"/>
      <name val="Arial"/>
      <family val="2"/>
    </font>
    <font>
      <sz val="12"/>
      <color rgb="FF000000"/>
      <name val="Arial"/>
      <family val="2"/>
    </font>
    <font>
      <b/>
      <sz val="12"/>
      <color rgb="FF000000"/>
      <name val="Arial"/>
      <family val="2"/>
    </font>
    <font>
      <b/>
      <sz val="9"/>
      <color rgb="FF000000"/>
      <name val="Segoe UI"/>
      <family val="2"/>
    </font>
    <font>
      <sz val="9"/>
      <color rgb="FF000000"/>
      <name val="Segoe UI"/>
      <family val="2"/>
    </font>
    <font>
      <sz val="11"/>
      <color rgb="FFFF0000"/>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36"/>
      <color theme="1"/>
      <name val="Calibri"/>
      <family val="2"/>
      <scheme val="minor"/>
    </font>
    <font>
      <b/>
      <sz val="14"/>
      <color rgb="FF000000"/>
      <name val="Arial"/>
      <family val="2"/>
    </font>
    <font>
      <sz val="14"/>
      <color rgb="FF000000"/>
      <name val="Arial"/>
      <family val="2"/>
    </font>
    <font>
      <b/>
      <sz val="11"/>
      <color theme="1"/>
      <name val="Calibri"/>
      <family val="2"/>
      <scheme val="minor"/>
    </font>
    <font>
      <b/>
      <sz val="11"/>
      <name val="Arial"/>
      <family val="2"/>
    </font>
    <font>
      <sz val="11"/>
      <name val="Arial"/>
      <family val="2"/>
    </font>
    <font>
      <b/>
      <sz val="14"/>
      <color theme="1"/>
      <name val="Arial"/>
      <family val="2"/>
    </font>
    <font>
      <sz val="10"/>
      <color rgb="FFFF0000"/>
      <name val="Arial"/>
      <family val="2"/>
    </font>
    <font>
      <b/>
      <sz val="9"/>
      <color rgb="FFFF0000"/>
      <name val="Arial"/>
      <family val="2"/>
    </font>
    <font>
      <i/>
      <sz val="12"/>
      <color theme="1"/>
      <name val="Arial"/>
      <family val="2"/>
    </font>
    <font>
      <b/>
      <sz val="16"/>
      <color theme="1"/>
      <name val="Arial"/>
      <family val="2"/>
    </font>
    <font>
      <sz val="18"/>
      <color theme="1"/>
      <name val="Arial"/>
      <family val="2"/>
    </font>
    <font>
      <b/>
      <sz val="36"/>
      <color theme="1"/>
      <name val="Arial"/>
      <family val="2"/>
    </font>
    <font>
      <b/>
      <sz val="18"/>
      <color theme="1"/>
      <name val="Arial"/>
      <family val="2"/>
    </font>
    <font>
      <sz val="11"/>
      <color rgb="FFFF0000"/>
      <name val="Arial"/>
      <family val="2"/>
    </font>
  </fonts>
  <fills count="17">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rgb="FFD0CECE"/>
        <bgColor indexed="64"/>
      </patternFill>
    </fill>
    <fill>
      <patternFill patternType="solid">
        <fgColor theme="0" tint="-0.249977111117893"/>
        <bgColor indexed="64"/>
      </patternFill>
    </fill>
    <fill>
      <patternFill patternType="solid">
        <fgColor rgb="FFC65911"/>
        <bgColor rgb="FF000000"/>
      </patternFill>
    </fill>
    <fill>
      <patternFill patternType="solid">
        <fgColor rgb="FFFFFF00"/>
        <bgColor rgb="FFFFFF00"/>
      </patternFill>
    </fill>
    <fill>
      <patternFill patternType="solid">
        <fgColor theme="9" tint="0.79998168889431442"/>
        <bgColor indexed="64"/>
      </patternFill>
    </fill>
    <fill>
      <patternFill patternType="solid">
        <fgColor rgb="FFF83A3A"/>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rgb="FF00000A"/>
      </right>
      <top style="thin">
        <color rgb="FF00000A"/>
      </top>
      <bottom/>
      <diagonal/>
    </border>
    <border>
      <left style="thin">
        <color rgb="FF00000A"/>
      </left>
      <right style="thin">
        <color rgb="FF00000A"/>
      </right>
      <top style="thin">
        <color rgb="FF00000A"/>
      </top>
      <bottom/>
      <diagonal/>
    </border>
  </borders>
  <cellStyleXfs count="2">
    <xf numFmtId="0" fontId="0" fillId="0" borderId="0"/>
    <xf numFmtId="0" fontId="12" fillId="0" borderId="0"/>
  </cellStyleXfs>
  <cellXfs count="363">
    <xf numFmtId="0" fontId="0" fillId="0" borderId="0" xfId="0"/>
    <xf numFmtId="0" fontId="1" fillId="2" borderId="0" xfId="0" applyFont="1" applyFill="1" applyAlignment="1">
      <alignment vertical="center"/>
    </xf>
    <xf numFmtId="0" fontId="0" fillId="2" borderId="0" xfId="0" applyFill="1"/>
    <xf numFmtId="0" fontId="2" fillId="2" borderId="0" xfId="0" applyFont="1" applyFill="1" applyAlignment="1">
      <alignment vertical="center"/>
    </xf>
    <xf numFmtId="0" fontId="3" fillId="2" borderId="0" xfId="0" applyFont="1" applyFill="1" applyAlignment="1">
      <alignment horizontal="left" vertical="center" wrapText="1"/>
    </xf>
    <xf numFmtId="0" fontId="2" fillId="2" borderId="0" xfId="0" applyFont="1" applyFill="1" applyAlignment="1">
      <alignment horizontal="justify" vertical="center"/>
    </xf>
    <xf numFmtId="0" fontId="4" fillId="2" borderId="0" xfId="0" applyFont="1" applyFill="1" applyAlignment="1">
      <alignment wrapText="1"/>
    </xf>
    <xf numFmtId="0" fontId="5" fillId="3" borderId="1" xfId="0" applyFont="1" applyFill="1" applyBorder="1" applyAlignment="1">
      <alignment vertical="center"/>
    </xf>
    <xf numFmtId="0" fontId="2" fillId="4" borderId="4" xfId="0" applyFont="1" applyFill="1" applyBorder="1" applyAlignment="1">
      <alignment vertical="center" wrapText="1"/>
    </xf>
    <xf numFmtId="0" fontId="2" fillId="0" borderId="4" xfId="0" applyFont="1" applyBorder="1" applyAlignment="1">
      <alignment vertical="center" wrapText="1"/>
    </xf>
    <xf numFmtId="0" fontId="6" fillId="0" borderId="5" xfId="0" applyFont="1" applyBorder="1" applyAlignment="1">
      <alignment vertical="top" wrapText="1"/>
    </xf>
    <xf numFmtId="0" fontId="6" fillId="0" borderId="4" xfId="0" applyFont="1" applyBorder="1" applyAlignment="1">
      <alignment vertical="top" wrapText="1"/>
    </xf>
    <xf numFmtId="0" fontId="9" fillId="5" borderId="5" xfId="0" applyFont="1" applyFill="1" applyBorder="1" applyAlignment="1">
      <alignment vertical="center" wrapText="1"/>
    </xf>
    <xf numFmtId="0" fontId="6" fillId="4" borderId="5" xfId="0" applyFont="1" applyFill="1" applyBorder="1" applyAlignment="1">
      <alignment vertical="top" wrapText="1"/>
    </xf>
    <xf numFmtId="0" fontId="7" fillId="5" borderId="5" xfId="0" applyFont="1" applyFill="1" applyBorder="1" applyAlignment="1">
      <alignment horizontal="justify" vertical="center" wrapText="1"/>
    </xf>
    <xf numFmtId="0" fontId="13" fillId="0" borderId="16" xfId="1" applyFont="1" applyFill="1" applyBorder="1"/>
    <xf numFmtId="0" fontId="14" fillId="0" borderId="0" xfId="1" applyFont="1" applyFill="1" applyBorder="1"/>
    <xf numFmtId="0" fontId="14" fillId="0" borderId="0" xfId="0" applyFont="1" applyFill="1" applyBorder="1"/>
    <xf numFmtId="0" fontId="14" fillId="0" borderId="16" xfId="1" applyFont="1" applyFill="1" applyBorder="1"/>
    <xf numFmtId="0" fontId="15" fillId="0" borderId="0" xfId="0" applyFont="1" applyFill="1" applyBorder="1" applyAlignment="1">
      <alignment horizontal="center"/>
    </xf>
    <xf numFmtId="0" fontId="14" fillId="0" borderId="0" xfId="0" applyFont="1" applyFill="1" applyBorder="1" applyAlignment="1">
      <alignment horizontal="center"/>
    </xf>
    <xf numFmtId="0" fontId="15" fillId="0" borderId="16" xfId="1" applyFont="1" applyFill="1" applyBorder="1"/>
    <xf numFmtId="2" fontId="14" fillId="0" borderId="0" xfId="1" applyNumberFormat="1" applyFont="1" applyFill="1" applyBorder="1"/>
    <xf numFmtId="3" fontId="9" fillId="10" borderId="16" xfId="1" applyNumberFormat="1" applyFont="1" applyFill="1" applyBorder="1" applyAlignment="1">
      <alignment wrapText="1"/>
    </xf>
    <xf numFmtId="3" fontId="10" fillId="10" borderId="17" xfId="1" applyNumberFormat="1" applyFont="1" applyFill="1" applyBorder="1" applyAlignment="1">
      <alignment wrapText="1"/>
    </xf>
    <xf numFmtId="3" fontId="10" fillId="10" borderId="18" xfId="1" applyNumberFormat="1" applyFont="1" applyFill="1" applyBorder="1" applyAlignment="1">
      <alignment wrapText="1"/>
    </xf>
    <xf numFmtId="3" fontId="9" fillId="12" borderId="16" xfId="1" applyNumberFormat="1" applyFont="1" applyFill="1" applyBorder="1" applyAlignment="1">
      <alignment wrapText="1"/>
    </xf>
    <xf numFmtId="3" fontId="10" fillId="12" borderId="18" xfId="1" applyNumberFormat="1" applyFont="1" applyFill="1" applyBorder="1" applyAlignment="1">
      <alignment wrapText="1"/>
    </xf>
    <xf numFmtId="3" fontId="9" fillId="11" borderId="16" xfId="1" applyNumberFormat="1" applyFont="1" applyFill="1" applyBorder="1" applyAlignment="1">
      <alignment wrapText="1"/>
    </xf>
    <xf numFmtId="3" fontId="10" fillId="11" borderId="18" xfId="1" applyNumberFormat="1" applyFont="1" applyFill="1" applyBorder="1" applyAlignment="1">
      <alignment wrapText="1"/>
    </xf>
    <xf numFmtId="3" fontId="9" fillId="13" borderId="16" xfId="1" applyNumberFormat="1" applyFont="1" applyFill="1" applyBorder="1" applyAlignment="1">
      <alignment wrapText="1"/>
    </xf>
    <xf numFmtId="3" fontId="10" fillId="13" borderId="17" xfId="1" applyNumberFormat="1" applyFont="1" applyFill="1" applyBorder="1" applyAlignment="1">
      <alignment wrapText="1"/>
    </xf>
    <xf numFmtId="3" fontId="10" fillId="13" borderId="18" xfId="1" applyNumberFormat="1" applyFont="1" applyFill="1" applyBorder="1" applyAlignment="1">
      <alignment wrapText="1"/>
    </xf>
    <xf numFmtId="3" fontId="24" fillId="10" borderId="16" xfId="1" applyNumberFormat="1" applyFont="1" applyFill="1" applyBorder="1" applyAlignment="1">
      <alignment wrapText="1"/>
    </xf>
    <xf numFmtId="3" fontId="24" fillId="12" borderId="16" xfId="1" applyNumberFormat="1" applyFont="1" applyFill="1" applyBorder="1" applyAlignment="1">
      <alignment wrapText="1"/>
    </xf>
    <xf numFmtId="3" fontId="24" fillId="13" borderId="16" xfId="1" applyNumberFormat="1" applyFont="1" applyFill="1" applyBorder="1" applyAlignment="1">
      <alignment wrapText="1"/>
    </xf>
    <xf numFmtId="3" fontId="24" fillId="11" borderId="16" xfId="1" applyNumberFormat="1" applyFont="1" applyFill="1" applyBorder="1" applyAlignment="1">
      <alignment wrapText="1"/>
    </xf>
    <xf numFmtId="3" fontId="25" fillId="10" borderId="24" xfId="1" applyNumberFormat="1" applyFont="1" applyFill="1" applyBorder="1" applyAlignment="1">
      <alignment wrapText="1"/>
    </xf>
    <xf numFmtId="3" fontId="25" fillId="12" borderId="24" xfId="1" applyNumberFormat="1" applyFont="1" applyFill="1" applyBorder="1" applyAlignment="1">
      <alignment wrapText="1"/>
    </xf>
    <xf numFmtId="3" fontId="25" fillId="13" borderId="24" xfId="1" applyNumberFormat="1" applyFont="1" applyFill="1" applyBorder="1" applyAlignment="1">
      <alignment wrapText="1"/>
    </xf>
    <xf numFmtId="3" fontId="25" fillId="11" borderId="24" xfId="1" applyNumberFormat="1" applyFont="1" applyFill="1" applyBorder="1" applyAlignment="1">
      <alignment wrapText="1"/>
    </xf>
    <xf numFmtId="0" fontId="20" fillId="0" borderId="23" xfId="0" applyFont="1" applyBorder="1"/>
    <xf numFmtId="3" fontId="0" fillId="10" borderId="13" xfId="0" applyNumberFormat="1" applyFill="1" applyBorder="1"/>
    <xf numFmtId="3" fontId="0" fillId="10" borderId="4" xfId="0" applyNumberFormat="1" applyFill="1" applyBorder="1"/>
    <xf numFmtId="3" fontId="0" fillId="13" borderId="13" xfId="0" applyNumberFormat="1" applyFill="1" applyBorder="1"/>
    <xf numFmtId="3" fontId="0" fillId="13" borderId="4" xfId="0" applyNumberFormat="1" applyFill="1" applyBorder="1"/>
    <xf numFmtId="3" fontId="0" fillId="11" borderId="13" xfId="0" applyNumberFormat="1" applyFill="1" applyBorder="1"/>
    <xf numFmtId="3" fontId="0" fillId="11" borderId="4" xfId="0" applyNumberFormat="1" applyFill="1" applyBorder="1"/>
    <xf numFmtId="0" fontId="22" fillId="2" borderId="0" xfId="0" applyFont="1" applyFill="1"/>
    <xf numFmtId="0" fontId="21" fillId="2" borderId="7" xfId="0" applyFont="1" applyFill="1" applyBorder="1"/>
    <xf numFmtId="0" fontId="0" fillId="2" borderId="8" xfId="0" applyFill="1" applyBorder="1"/>
    <xf numFmtId="0" fontId="19" fillId="2" borderId="14" xfId="0" applyFont="1" applyFill="1" applyBorder="1"/>
    <xf numFmtId="0" fontId="0" fillId="2" borderId="0" xfId="0" applyFill="1" applyBorder="1"/>
    <xf numFmtId="0" fontId="0" fillId="2" borderId="12" xfId="0" applyFill="1" applyBorder="1"/>
    <xf numFmtId="0" fontId="18" fillId="14" borderId="0" xfId="0" applyFont="1" applyFill="1"/>
    <xf numFmtId="0" fontId="0" fillId="14" borderId="0" xfId="0" applyFill="1"/>
    <xf numFmtId="3" fontId="0" fillId="14" borderId="0" xfId="0" applyNumberFormat="1" applyFill="1"/>
    <xf numFmtId="0" fontId="7" fillId="5" borderId="6" xfId="0" applyFont="1" applyFill="1" applyBorder="1" applyAlignment="1">
      <alignment vertical="center" wrapText="1"/>
    </xf>
    <xf numFmtId="3" fontId="26" fillId="10" borderId="13" xfId="0" applyNumberFormat="1" applyFont="1" applyFill="1" applyBorder="1"/>
    <xf numFmtId="3" fontId="26" fillId="10" borderId="4" xfId="0" applyNumberFormat="1" applyFont="1" applyFill="1" applyBorder="1"/>
    <xf numFmtId="3" fontId="26" fillId="13" borderId="13" xfId="0" applyNumberFormat="1" applyFont="1" applyFill="1" applyBorder="1"/>
    <xf numFmtId="3" fontId="26" fillId="13" borderId="4" xfId="0" applyNumberFormat="1" applyFont="1" applyFill="1" applyBorder="1"/>
    <xf numFmtId="3" fontId="26" fillId="11" borderId="13" xfId="0" applyNumberFormat="1" applyFont="1" applyFill="1" applyBorder="1"/>
    <xf numFmtId="3" fontId="26" fillId="11" borderId="4" xfId="0" applyNumberFormat="1" applyFont="1" applyFill="1" applyBorder="1"/>
    <xf numFmtId="0" fontId="6" fillId="14" borderId="5" xfId="0" applyFont="1" applyFill="1" applyBorder="1" applyAlignment="1">
      <alignment vertical="top" wrapText="1"/>
    </xf>
    <xf numFmtId="0" fontId="10" fillId="14" borderId="4" xfId="0" applyFont="1" applyFill="1" applyBorder="1" applyAlignment="1">
      <alignment vertical="center" wrapText="1"/>
    </xf>
    <xf numFmtId="0" fontId="10" fillId="14" borderId="5" xfId="0" applyFont="1" applyFill="1" applyBorder="1" applyAlignment="1">
      <alignment vertical="center" wrapText="1"/>
    </xf>
    <xf numFmtId="3" fontId="9" fillId="10" borderId="27" xfId="1" applyNumberFormat="1" applyFont="1" applyFill="1" applyBorder="1" applyAlignment="1">
      <alignment wrapText="1"/>
    </xf>
    <xf numFmtId="3" fontId="27" fillId="15" borderId="27" xfId="1" applyNumberFormat="1" applyFont="1" applyFill="1" applyBorder="1" applyAlignment="1">
      <alignment wrapText="1"/>
    </xf>
    <xf numFmtId="3" fontId="28" fillId="15" borderId="17" xfId="1" applyNumberFormat="1" applyFont="1" applyFill="1" applyBorder="1" applyAlignment="1">
      <alignment wrapText="1"/>
    </xf>
    <xf numFmtId="3" fontId="9" fillId="13" borderId="27" xfId="1" applyNumberFormat="1" applyFont="1" applyFill="1" applyBorder="1" applyAlignment="1">
      <alignment wrapText="1"/>
    </xf>
    <xf numFmtId="0" fontId="0" fillId="2" borderId="6" xfId="0" applyFill="1" applyBorder="1"/>
    <xf numFmtId="0" fontId="0" fillId="2" borderId="5" xfId="0" applyFill="1" applyBorder="1"/>
    <xf numFmtId="3" fontId="9" fillId="11" borderId="28" xfId="1" applyNumberFormat="1" applyFont="1" applyFill="1" applyBorder="1" applyAlignment="1">
      <alignment wrapText="1"/>
    </xf>
    <xf numFmtId="3" fontId="9" fillId="11" borderId="29" xfId="1" applyNumberFormat="1" applyFont="1" applyFill="1" applyBorder="1" applyAlignment="1">
      <alignment wrapText="1"/>
    </xf>
    <xf numFmtId="0" fontId="9" fillId="10" borderId="3" xfId="1" applyNumberFormat="1" applyFont="1" applyFill="1" applyBorder="1" applyAlignment="1">
      <alignment horizontal="center" wrapText="1"/>
    </xf>
    <xf numFmtId="0" fontId="9" fillId="13" borderId="3" xfId="1" applyNumberFormat="1" applyFont="1" applyFill="1" applyBorder="1" applyAlignment="1">
      <alignment horizontal="center" wrapText="1"/>
    </xf>
    <xf numFmtId="0" fontId="9" fillId="15" borderId="3" xfId="1" applyNumberFormat="1" applyFont="1" applyFill="1" applyBorder="1" applyAlignment="1">
      <alignment horizontal="center" wrapText="1"/>
    </xf>
    <xf numFmtId="0" fontId="7" fillId="5" borderId="5" xfId="0" applyFont="1" applyFill="1" applyBorder="1" applyAlignment="1">
      <alignment vertical="center" wrapText="1"/>
    </xf>
    <xf numFmtId="0" fontId="6" fillId="4" borderId="2" xfId="0" applyFont="1" applyFill="1" applyBorder="1" applyAlignment="1">
      <alignment vertical="top" wrapText="1"/>
    </xf>
    <xf numFmtId="0" fontId="6" fillId="4" borderId="3" xfId="0" applyFont="1" applyFill="1" applyBorder="1" applyAlignment="1">
      <alignment vertical="top" wrapText="1"/>
    </xf>
    <xf numFmtId="0" fontId="29" fillId="4" borderId="1" xfId="0" applyFont="1" applyFill="1" applyBorder="1" applyAlignment="1">
      <alignment vertical="top"/>
    </xf>
    <xf numFmtId="0" fontId="7" fillId="4" borderId="15" xfId="0" applyFont="1" applyFill="1" applyBorder="1" applyAlignment="1">
      <alignment vertical="top" wrapText="1"/>
    </xf>
    <xf numFmtId="0" fontId="22" fillId="2" borderId="6" xfId="0" applyFont="1" applyFill="1" applyBorder="1" applyAlignment="1"/>
    <xf numFmtId="0" fontId="6" fillId="2" borderId="5" xfId="0" applyFont="1" applyFill="1" applyBorder="1" applyAlignment="1">
      <alignment horizontal="justify" vertical="center" wrapText="1"/>
    </xf>
    <xf numFmtId="0" fontId="20" fillId="0" borderId="32" xfId="0" applyFont="1" applyBorder="1"/>
    <xf numFmtId="0" fontId="6" fillId="14" borderId="0" xfId="0" applyFont="1" applyFill="1" applyBorder="1" applyAlignment="1">
      <alignment vertical="top" wrapText="1"/>
    </xf>
    <xf numFmtId="0" fontId="6" fillId="14" borderId="4" xfId="0" applyFont="1" applyFill="1" applyBorder="1" applyAlignment="1">
      <alignment vertical="top" wrapText="1"/>
    </xf>
    <xf numFmtId="0" fontId="2" fillId="14" borderId="0" xfId="0" applyFont="1" applyFill="1" applyAlignment="1">
      <alignment vertical="center" wrapText="1"/>
    </xf>
    <xf numFmtId="0" fontId="2" fillId="14" borderId="0" xfId="0" applyFont="1" applyFill="1" applyBorder="1" applyAlignment="1">
      <alignment vertical="center" wrapText="1"/>
    </xf>
    <xf numFmtId="0" fontId="7" fillId="5" borderId="15" xfId="0" applyFont="1" applyFill="1" applyBorder="1" applyAlignment="1" applyProtection="1">
      <alignment horizontal="justify" vertical="center" wrapText="1"/>
      <protection locked="0"/>
    </xf>
    <xf numFmtId="0" fontId="7" fillId="5" borderId="3" xfId="0" applyFont="1" applyFill="1" applyBorder="1" applyAlignment="1" applyProtection="1">
      <alignment horizontal="justify" vertical="center" wrapText="1"/>
      <protection locked="0"/>
    </xf>
    <xf numFmtId="0" fontId="7" fillId="5" borderId="5" xfId="0" applyFont="1" applyFill="1" applyBorder="1" applyAlignment="1" applyProtection="1">
      <alignment horizontal="justify" vertical="center" wrapText="1"/>
      <protection locked="0"/>
    </xf>
    <xf numFmtId="0" fontId="6" fillId="0" borderId="4" xfId="0" applyFont="1" applyBorder="1" applyAlignment="1" applyProtection="1">
      <alignment vertical="top" wrapText="1"/>
      <protection locked="0"/>
    </xf>
    <xf numFmtId="0" fontId="6" fillId="4" borderId="5" xfId="0" applyFont="1" applyFill="1" applyBorder="1" applyAlignment="1" applyProtection="1">
      <alignment vertical="top" wrapText="1"/>
      <protection locked="0"/>
    </xf>
    <xf numFmtId="0" fontId="2" fillId="0" borderId="5" xfId="0" applyFont="1" applyBorder="1" applyAlignment="1" applyProtection="1">
      <alignment vertical="center" wrapText="1"/>
      <protection locked="0"/>
    </xf>
    <xf numFmtId="0" fontId="14" fillId="0" borderId="0" xfId="1" applyFont="1" applyFill="1" applyBorder="1" applyProtection="1">
      <protection locked="0"/>
    </xf>
    <xf numFmtId="0" fontId="14" fillId="0" borderId="0" xfId="0" applyFont="1" applyFill="1" applyBorder="1" applyAlignment="1" applyProtection="1">
      <alignment horizontal="center"/>
      <protection locked="0"/>
    </xf>
    <xf numFmtId="0" fontId="14" fillId="0" borderId="0" xfId="0" applyFont="1" applyFill="1" applyBorder="1" applyProtection="1">
      <protection locked="0"/>
    </xf>
    <xf numFmtId="2" fontId="14" fillId="0" borderId="0" xfId="0" applyNumberFormat="1"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5" fillId="0" borderId="0" xfId="1" applyFont="1" applyFill="1" applyBorder="1" applyProtection="1">
      <protection locked="0"/>
    </xf>
    <xf numFmtId="0" fontId="6" fillId="4" borderId="4" xfId="0" applyFont="1" applyFill="1" applyBorder="1" applyAlignment="1" applyProtection="1">
      <alignment vertical="top" wrapText="1"/>
      <protection locked="0"/>
    </xf>
    <xf numFmtId="0" fontId="7" fillId="4" borderId="15" xfId="0" applyFont="1" applyFill="1" applyBorder="1" applyAlignment="1" applyProtection="1">
      <alignment vertical="top" wrapText="1"/>
      <protection locked="0"/>
    </xf>
    <xf numFmtId="0" fontId="26" fillId="2" borderId="0" xfId="0" applyFont="1" applyFill="1" applyBorder="1"/>
    <xf numFmtId="2" fontId="26" fillId="2" borderId="0" xfId="0" applyNumberFormat="1" applyFont="1" applyFill="1" applyBorder="1"/>
    <xf numFmtId="0" fontId="7" fillId="2" borderId="5" xfId="0" applyFont="1" applyFill="1" applyBorder="1" applyAlignment="1">
      <alignment horizontal="justify" vertical="center" wrapText="1"/>
    </xf>
    <xf numFmtId="0" fontId="14" fillId="0" borderId="0" xfId="0" applyFont="1" applyFill="1" applyBorder="1" applyAlignment="1" applyProtection="1">
      <alignment horizontal="right"/>
      <protection locked="0"/>
    </xf>
    <xf numFmtId="0" fontId="14" fillId="0" borderId="0" xfId="1" applyFont="1" applyFill="1" applyBorder="1" applyAlignment="1" applyProtection="1">
      <alignment horizontal="right"/>
      <protection locked="0"/>
    </xf>
    <xf numFmtId="0" fontId="5" fillId="3" borderId="1" xfId="0" applyFont="1" applyFill="1" applyBorder="1" applyAlignment="1">
      <alignment vertical="center" wrapText="1"/>
    </xf>
    <xf numFmtId="0" fontId="15" fillId="9" borderId="36" xfId="0" applyFont="1" applyFill="1" applyBorder="1" applyAlignment="1">
      <alignment horizontal="center"/>
    </xf>
    <xf numFmtId="0" fontId="15" fillId="9" borderId="37" xfId="0" applyFont="1" applyFill="1" applyBorder="1" applyAlignment="1">
      <alignment horizontal="center"/>
    </xf>
    <xf numFmtId="0" fontId="22" fillId="16" borderId="6" xfId="0" applyFont="1" applyFill="1" applyBorder="1" applyAlignment="1"/>
    <xf numFmtId="0" fontId="21" fillId="16" borderId="8" xfId="0" applyFont="1" applyFill="1" applyBorder="1" applyAlignment="1">
      <alignment horizontal="center"/>
    </xf>
    <xf numFmtId="0" fontId="20" fillId="16" borderId="0" xfId="0" applyFont="1" applyFill="1" applyBorder="1" applyAlignment="1"/>
    <xf numFmtId="3" fontId="0" fillId="16" borderId="0" xfId="0" applyNumberFormat="1" applyFill="1" applyBorder="1"/>
    <xf numFmtId="0" fontId="0" fillId="16" borderId="0" xfId="0" applyFill="1" applyBorder="1"/>
    <xf numFmtId="3" fontId="26" fillId="16" borderId="0" xfId="0" applyNumberFormat="1" applyFont="1" applyFill="1" applyBorder="1"/>
    <xf numFmtId="3" fontId="26" fillId="16" borderId="6" xfId="0" applyNumberFormat="1" applyFont="1" applyFill="1" applyBorder="1"/>
    <xf numFmtId="0" fontId="0" fillId="16" borderId="0" xfId="0" applyFill="1"/>
    <xf numFmtId="0" fontId="31" fillId="3" borderId="3" xfId="0" applyFont="1" applyFill="1" applyBorder="1" applyAlignment="1">
      <alignment vertical="center" wrapText="1"/>
    </xf>
    <xf numFmtId="0" fontId="5" fillId="4" borderId="4" xfId="0" applyFont="1" applyFill="1" applyBorder="1" applyAlignment="1">
      <alignment vertical="center" wrapText="1"/>
    </xf>
    <xf numFmtId="0" fontId="2" fillId="0" borderId="11" xfId="0" applyFont="1" applyBorder="1" applyAlignment="1">
      <alignment vertical="center" wrapText="1"/>
    </xf>
    <xf numFmtId="0" fontId="5" fillId="0" borderId="13" xfId="0" applyFont="1" applyBorder="1" applyAlignment="1">
      <alignment vertical="center" wrapText="1"/>
    </xf>
    <xf numFmtId="0" fontId="2" fillId="0" borderId="0" xfId="0" applyFont="1"/>
    <xf numFmtId="0" fontId="5" fillId="0" borderId="0" xfId="0" applyFont="1"/>
    <xf numFmtId="0" fontId="5" fillId="0" borderId="0" xfId="0" applyFont="1" applyFill="1"/>
    <xf numFmtId="0" fontId="2" fillId="0" borderId="0" xfId="0" applyFont="1" applyFill="1" applyAlignment="1">
      <alignment horizontal="left" vertical="center" indent="2"/>
    </xf>
    <xf numFmtId="0" fontId="2" fillId="2" borderId="0" xfId="0" applyFont="1" applyFill="1" applyBorder="1" applyAlignment="1">
      <alignment vertical="center" wrapText="1"/>
    </xf>
    <xf numFmtId="0" fontId="2" fillId="2" borderId="0" xfId="0" applyFont="1" applyFill="1" applyBorder="1" applyAlignment="1" applyProtection="1">
      <alignment vertical="center" wrapText="1"/>
      <protection locked="0"/>
    </xf>
    <xf numFmtId="0" fontId="2" fillId="0" borderId="15" xfId="0" applyFont="1" applyBorder="1" applyAlignment="1">
      <alignment vertical="center" wrapText="1"/>
    </xf>
    <xf numFmtId="0" fontId="6" fillId="15" borderId="5" xfId="0" applyFont="1" applyFill="1" applyBorder="1" applyAlignment="1" applyProtection="1">
      <alignment horizontal="justify" vertical="center" wrapText="1"/>
      <protection locked="0"/>
    </xf>
    <xf numFmtId="0" fontId="6" fillId="15" borderId="5" xfId="0" applyFont="1" applyFill="1" applyBorder="1" applyAlignment="1" applyProtection="1">
      <alignment vertical="top" wrapText="1"/>
      <protection locked="0"/>
    </xf>
    <xf numFmtId="0" fontId="6" fillId="15" borderId="4" xfId="0" applyFont="1" applyFill="1" applyBorder="1" applyAlignment="1" applyProtection="1">
      <alignment vertical="top" wrapText="1"/>
      <protection locked="0"/>
    </xf>
    <xf numFmtId="0" fontId="2" fillId="15" borderId="16" xfId="0" applyFont="1" applyFill="1" applyBorder="1"/>
    <xf numFmtId="0" fontId="14" fillId="15" borderId="16" xfId="1" applyFont="1" applyFill="1" applyBorder="1"/>
    <xf numFmtId="0" fontId="14" fillId="15" borderId="16" xfId="1" applyFont="1" applyFill="1" applyBorder="1" applyProtection="1">
      <protection locked="0"/>
    </xf>
    <xf numFmtId="0" fontId="14" fillId="0" borderId="24" xfId="1" applyFont="1" applyFill="1" applyBorder="1"/>
    <xf numFmtId="0" fontId="15" fillId="8" borderId="16" xfId="1" applyFont="1" applyFill="1" applyBorder="1"/>
    <xf numFmtId="0" fontId="15" fillId="9" borderId="16" xfId="0" applyFont="1" applyFill="1" applyBorder="1" applyAlignment="1">
      <alignment horizontal="center"/>
    </xf>
    <xf numFmtId="0" fontId="2" fillId="0" borderId="16" xfId="0" applyFont="1" applyBorder="1"/>
    <xf numFmtId="0" fontId="14" fillId="0" borderId="16" xfId="1" applyFont="1" applyFill="1" applyBorder="1" applyProtection="1">
      <protection locked="0"/>
    </xf>
    <xf numFmtId="164" fontId="14" fillId="0" borderId="16" xfId="1" applyNumberFormat="1" applyFont="1" applyFill="1" applyBorder="1" applyProtection="1">
      <protection locked="0"/>
    </xf>
    <xf numFmtId="0" fontId="14" fillId="0" borderId="16" xfId="0" applyFont="1" applyFill="1" applyBorder="1" applyProtection="1">
      <protection locked="0"/>
    </xf>
    <xf numFmtId="2" fontId="14" fillId="0" borderId="16" xfId="1" applyNumberFormat="1" applyFont="1" applyFill="1" applyBorder="1" applyProtection="1">
      <protection locked="0"/>
    </xf>
    <xf numFmtId="0" fontId="5" fillId="0" borderId="16" xfId="0" applyFont="1" applyBorder="1"/>
    <xf numFmtId="0" fontId="15" fillId="0" borderId="16" xfId="1" applyFont="1" applyFill="1" applyBorder="1" applyProtection="1">
      <protection locked="0"/>
    </xf>
    <xf numFmtId="164" fontId="14" fillId="15" borderId="16" xfId="1" applyNumberFormat="1" applyFont="1" applyFill="1" applyBorder="1" applyProtection="1">
      <protection locked="0"/>
    </xf>
    <xf numFmtId="2" fontId="14" fillId="15" borderId="16" xfId="0" applyNumberFormat="1" applyFont="1" applyFill="1" applyBorder="1" applyAlignment="1" applyProtection="1">
      <alignment horizontal="center"/>
      <protection locked="0"/>
    </xf>
    <xf numFmtId="164" fontId="14" fillId="15" borderId="16" xfId="0" applyNumberFormat="1" applyFont="1" applyFill="1" applyBorder="1" applyAlignment="1" applyProtection="1">
      <alignment horizontal="center"/>
      <protection locked="0"/>
    </xf>
    <xf numFmtId="0" fontId="2" fillId="15" borderId="5" xfId="0" applyFont="1" applyFill="1" applyBorder="1" applyAlignment="1" applyProtection="1">
      <alignment vertical="center" wrapText="1"/>
      <protection locked="0"/>
    </xf>
    <xf numFmtId="0" fontId="6" fillId="15" borderId="4" xfId="0" applyFont="1" applyFill="1" applyBorder="1" applyAlignment="1" applyProtection="1">
      <alignment vertical="center" wrapText="1"/>
      <protection locked="0"/>
    </xf>
    <xf numFmtId="0" fontId="6" fillId="15" borderId="15" xfId="0" applyFont="1" applyFill="1" applyBorder="1" applyAlignment="1" applyProtection="1">
      <alignment vertical="center" wrapText="1"/>
      <protection locked="0"/>
    </xf>
    <xf numFmtId="2" fontId="2" fillId="15" borderId="5" xfId="0" applyNumberFormat="1" applyFont="1" applyFill="1" applyBorder="1" applyAlignment="1" applyProtection="1">
      <alignment vertical="center" wrapText="1"/>
      <protection locked="0"/>
    </xf>
    <xf numFmtId="0" fontId="6" fillId="15" borderId="4" xfId="0" applyFont="1" applyFill="1" applyBorder="1" applyAlignment="1">
      <alignment vertical="center" wrapText="1"/>
    </xf>
    <xf numFmtId="0" fontId="6" fillId="15" borderId="5" xfId="0" applyFont="1" applyFill="1" applyBorder="1" applyAlignment="1">
      <alignment vertical="center" wrapText="1"/>
    </xf>
    <xf numFmtId="0" fontId="6" fillId="15" borderId="15" xfId="0" applyFont="1" applyFill="1" applyBorder="1" applyAlignment="1" applyProtection="1">
      <alignment horizontal="justify" vertical="center" wrapText="1"/>
      <protection locked="0"/>
    </xf>
    <xf numFmtId="0" fontId="33" fillId="2" borderId="7" xfId="0" applyFont="1" applyFill="1" applyBorder="1"/>
    <xf numFmtId="0" fontId="6" fillId="2" borderId="8" xfId="0" applyFont="1" applyFill="1" applyBorder="1"/>
    <xf numFmtId="0" fontId="5" fillId="2" borderId="14" xfId="0" applyFont="1" applyFill="1" applyBorder="1"/>
    <xf numFmtId="0" fontId="6" fillId="2" borderId="0" xfId="0" applyFont="1" applyFill="1" applyBorder="1"/>
    <xf numFmtId="3" fontId="6" fillId="12" borderId="13" xfId="0" applyNumberFormat="1" applyFont="1" applyFill="1" applyBorder="1"/>
    <xf numFmtId="3" fontId="6" fillId="12" borderId="4" xfId="0" applyNumberFormat="1" applyFont="1" applyFill="1" applyBorder="1"/>
    <xf numFmtId="0" fontId="7" fillId="2" borderId="0" xfId="0" applyFont="1" applyFill="1" applyBorder="1"/>
    <xf numFmtId="2" fontId="7" fillId="2" borderId="0" xfId="0" applyNumberFormat="1" applyFont="1" applyFill="1" applyBorder="1"/>
    <xf numFmtId="3" fontId="7" fillId="12" borderId="13" xfId="0" applyNumberFormat="1" applyFont="1" applyFill="1" applyBorder="1"/>
    <xf numFmtId="3" fontId="7" fillId="12" borderId="4" xfId="0" applyNumberFormat="1" applyFont="1" applyFill="1" applyBorder="1"/>
    <xf numFmtId="0" fontId="6" fillId="14" borderId="0" xfId="0" applyFont="1" applyFill="1"/>
    <xf numFmtId="0" fontId="6" fillId="0" borderId="0" xfId="0" applyFont="1"/>
    <xf numFmtId="0" fontId="7" fillId="11" borderId="15" xfId="0" applyFont="1" applyFill="1" applyBorder="1"/>
    <xf numFmtId="0" fontId="7" fillId="7" borderId="7" xfId="0" applyFont="1" applyFill="1" applyBorder="1"/>
    <xf numFmtId="0" fontId="7" fillId="7" borderId="8" xfId="0" applyFont="1" applyFill="1" applyBorder="1"/>
    <xf numFmtId="0" fontId="7" fillId="7" borderId="9" xfId="0" applyFont="1" applyFill="1" applyBorder="1"/>
    <xf numFmtId="0" fontId="6" fillId="2" borderId="7" xfId="0" applyFont="1" applyFill="1" applyBorder="1"/>
    <xf numFmtId="0" fontId="6" fillId="2" borderId="9" xfId="0" applyFont="1" applyFill="1" applyBorder="1"/>
    <xf numFmtId="0" fontId="6" fillId="2" borderId="14" xfId="0" applyFont="1" applyFill="1" applyBorder="1"/>
    <xf numFmtId="0" fontId="6" fillId="2" borderId="12" xfId="0" applyFont="1" applyFill="1" applyBorder="1"/>
    <xf numFmtId="0" fontId="6" fillId="2" borderId="10" xfId="0" applyFont="1" applyFill="1" applyBorder="1"/>
    <xf numFmtId="0" fontId="6" fillId="2" borderId="6" xfId="0" applyFont="1" applyFill="1" applyBorder="1"/>
    <xf numFmtId="0" fontId="6" fillId="2" borderId="5" xfId="0" applyFont="1" applyFill="1" applyBorder="1"/>
    <xf numFmtId="0" fontId="7" fillId="2" borderId="15" xfId="0" applyFont="1" applyFill="1" applyBorder="1"/>
    <xf numFmtId="0" fontId="7" fillId="2" borderId="3" xfId="0" applyFont="1" applyFill="1" applyBorder="1"/>
    <xf numFmtId="0" fontId="6" fillId="15" borderId="11" xfId="0" applyFont="1" applyFill="1" applyBorder="1" applyProtection="1">
      <protection locked="0"/>
    </xf>
    <xf numFmtId="0" fontId="6" fillId="2" borderId="11" xfId="0" applyFont="1" applyFill="1" applyBorder="1"/>
    <xf numFmtId="0" fontId="6" fillId="2" borderId="13" xfId="0" applyFont="1" applyFill="1" applyBorder="1"/>
    <xf numFmtId="0" fontId="6" fillId="15" borderId="4" xfId="0" applyFont="1" applyFill="1" applyBorder="1" applyProtection="1">
      <protection locked="0"/>
    </xf>
    <xf numFmtId="0" fontId="6" fillId="2" borderId="4" xfId="0" applyFont="1" applyFill="1" applyBorder="1"/>
    <xf numFmtId="0" fontId="29" fillId="0" borderId="23" xfId="0" applyFont="1" applyBorder="1"/>
    <xf numFmtId="0" fontId="29" fillId="0" borderId="32" xfId="0" applyFont="1" applyBorder="1"/>
    <xf numFmtId="0" fontId="7" fillId="0" borderId="15" xfId="0" applyFont="1" applyBorder="1"/>
    <xf numFmtId="0" fontId="7" fillId="0" borderId="13" xfId="0" applyFont="1" applyBorder="1"/>
    <xf numFmtId="0" fontId="7" fillId="14" borderId="0" xfId="0" applyFont="1" applyFill="1"/>
    <xf numFmtId="0" fontId="7" fillId="0" borderId="33" xfId="0" applyFont="1" applyFill="1" applyBorder="1"/>
    <xf numFmtId="0" fontId="7" fillId="0" borderId="34" xfId="0" applyFont="1" applyFill="1" applyBorder="1"/>
    <xf numFmtId="0" fontId="7" fillId="0" borderId="35" xfId="0" applyFont="1" applyFill="1" applyBorder="1"/>
    <xf numFmtId="0" fontId="2" fillId="14" borderId="0" xfId="0" applyFont="1" applyFill="1"/>
    <xf numFmtId="0" fontId="2" fillId="15" borderId="13" xfId="0" applyFont="1" applyFill="1" applyBorder="1" applyProtection="1">
      <protection locked="0"/>
    </xf>
    <xf numFmtId="0" fontId="2" fillId="15" borderId="11" xfId="0" applyFont="1" applyFill="1" applyBorder="1" applyProtection="1">
      <protection locked="0"/>
    </xf>
    <xf numFmtId="0" fontId="2" fillId="2" borderId="4" xfId="0" applyFont="1" applyFill="1" applyBorder="1"/>
    <xf numFmtId="0" fontId="2" fillId="15" borderId="4" xfId="0" applyFont="1" applyFill="1" applyBorder="1" applyProtection="1">
      <protection locked="0"/>
    </xf>
    <xf numFmtId="0" fontId="36" fillId="2" borderId="0" xfId="0" applyFont="1" applyFill="1"/>
    <xf numFmtId="0" fontId="6" fillId="2" borderId="0" xfId="0" applyFont="1" applyFill="1"/>
    <xf numFmtId="3" fontId="6" fillId="14" borderId="0" xfId="0" applyNumberFormat="1" applyFont="1" applyFill="1"/>
    <xf numFmtId="3" fontId="6" fillId="10" borderId="13" xfId="0" applyNumberFormat="1" applyFont="1" applyFill="1" applyBorder="1"/>
    <xf numFmtId="3" fontId="6" fillId="10" borderId="4" xfId="0" applyNumberFormat="1" applyFont="1" applyFill="1" applyBorder="1"/>
    <xf numFmtId="3" fontId="7" fillId="10" borderId="13" xfId="0" applyNumberFormat="1" applyFont="1" applyFill="1" applyBorder="1"/>
    <xf numFmtId="3" fontId="7" fillId="10" borderId="4" xfId="0" applyNumberFormat="1" applyFont="1" applyFill="1" applyBorder="1"/>
    <xf numFmtId="3" fontId="6" fillId="13" borderId="13" xfId="0" applyNumberFormat="1" applyFont="1" applyFill="1" applyBorder="1"/>
    <xf numFmtId="3" fontId="6" fillId="13" borderId="4" xfId="0" applyNumberFormat="1" applyFont="1" applyFill="1" applyBorder="1"/>
    <xf numFmtId="3" fontId="7" fillId="13" borderId="13" xfId="0" applyNumberFormat="1" applyFont="1" applyFill="1" applyBorder="1"/>
    <xf numFmtId="3" fontId="7" fillId="13" borderId="4" xfId="0" applyNumberFormat="1" applyFont="1" applyFill="1" applyBorder="1"/>
    <xf numFmtId="3" fontId="6" fillId="11" borderId="13" xfId="0" applyNumberFormat="1" applyFont="1" applyFill="1" applyBorder="1"/>
    <xf numFmtId="3" fontId="6" fillId="11" borderId="4" xfId="0" applyNumberFormat="1" applyFont="1" applyFill="1" applyBorder="1"/>
    <xf numFmtId="3" fontId="7" fillId="11" borderId="13" xfId="0" applyNumberFormat="1" applyFont="1" applyFill="1" applyBorder="1"/>
    <xf numFmtId="3" fontId="7" fillId="11" borderId="4" xfId="0" applyNumberFormat="1" applyFont="1" applyFill="1" applyBorder="1"/>
    <xf numFmtId="0" fontId="37" fillId="14" borderId="0" xfId="0" applyFont="1" applyFill="1"/>
    <xf numFmtId="0" fontId="36" fillId="2" borderId="6" xfId="0" applyFont="1" applyFill="1" applyBorder="1" applyAlignment="1"/>
    <xf numFmtId="0" fontId="33" fillId="2" borderId="7" xfId="0" applyFont="1" applyFill="1" applyBorder="1" applyAlignment="1"/>
    <xf numFmtId="0" fontId="33" fillId="2" borderId="8" xfId="0" applyFont="1" applyFill="1" applyBorder="1" applyAlignment="1"/>
    <xf numFmtId="0" fontId="29" fillId="2" borderId="14" xfId="0" applyFont="1" applyFill="1" applyBorder="1" applyAlignment="1"/>
    <xf numFmtId="0" fontId="33" fillId="2" borderId="0" xfId="0" applyFont="1" applyFill="1" applyBorder="1" applyAlignment="1"/>
    <xf numFmtId="2" fontId="29" fillId="2" borderId="0" xfId="0" applyNumberFormat="1" applyFont="1" applyFill="1" applyBorder="1" applyAlignment="1"/>
    <xf numFmtId="0" fontId="5" fillId="2" borderId="10" xfId="0" applyFont="1" applyFill="1" applyBorder="1" applyAlignment="1"/>
    <xf numFmtId="0" fontId="5" fillId="2" borderId="6" xfId="0" applyFont="1" applyFill="1" applyBorder="1" applyAlignment="1"/>
    <xf numFmtId="0" fontId="14" fillId="15" borderId="16" xfId="0" applyFont="1" applyFill="1" applyBorder="1" applyProtection="1">
      <protection locked="0"/>
    </xf>
    <xf numFmtId="0" fontId="6" fillId="15" borderId="9" xfId="0" applyFont="1" applyFill="1" applyBorder="1" applyProtection="1">
      <protection locked="0"/>
    </xf>
    <xf numFmtId="0" fontId="6" fillId="15" borderId="12" xfId="0" applyFont="1" applyFill="1" applyBorder="1" applyProtection="1">
      <protection locked="0"/>
    </xf>
    <xf numFmtId="2" fontId="14" fillId="15" borderId="16" xfId="0" applyNumberFormat="1" applyFont="1" applyFill="1" applyBorder="1" applyAlignment="1" applyProtection="1">
      <alignment horizontal="right"/>
      <protection locked="0"/>
    </xf>
    <xf numFmtId="0" fontId="14" fillId="15" borderId="16" xfId="1" applyFont="1" applyFill="1" applyBorder="1" applyAlignment="1" applyProtection="1">
      <alignment horizontal="right"/>
      <protection locked="0"/>
    </xf>
    <xf numFmtId="2" fontId="14" fillId="15" borderId="16" xfId="1" applyNumberFormat="1" applyFont="1" applyFill="1" applyBorder="1" applyAlignment="1" applyProtection="1">
      <alignment horizontal="right"/>
      <protection locked="0"/>
    </xf>
    <xf numFmtId="164" fontId="10" fillId="15" borderId="16" xfId="0" applyNumberFormat="1" applyFont="1" applyFill="1" applyBorder="1" applyAlignment="1" applyProtection="1">
      <alignment horizontal="right"/>
      <protection locked="0"/>
    </xf>
    <xf numFmtId="1" fontId="10" fillId="15" borderId="16" xfId="0" applyNumberFormat="1" applyFont="1" applyFill="1" applyBorder="1" applyAlignment="1" applyProtection="1">
      <alignment horizontal="right"/>
      <protection locked="0"/>
    </xf>
    <xf numFmtId="2" fontId="14" fillId="15" borderId="16" xfId="1" applyNumberFormat="1" applyFont="1" applyFill="1" applyBorder="1" applyProtection="1">
      <protection locked="0"/>
    </xf>
    <xf numFmtId="0" fontId="15" fillId="15" borderId="16" xfId="0" applyFont="1" applyFill="1" applyBorder="1" applyAlignment="1" applyProtection="1">
      <alignment horizontal="center"/>
      <protection locked="0"/>
    </xf>
    <xf numFmtId="0" fontId="2" fillId="2" borderId="0" xfId="0" applyFont="1" applyFill="1" applyAlignment="1">
      <alignment horizontal="left" vertical="center" wrapText="1"/>
    </xf>
    <xf numFmtId="0" fontId="5" fillId="5" borderId="1" xfId="0" applyFont="1" applyFill="1" applyBorder="1" applyAlignment="1">
      <alignment vertical="center" wrapText="1"/>
    </xf>
    <xf numFmtId="0" fontId="5" fillId="5" borderId="3" xfId="0" applyFont="1" applyFill="1" applyBorder="1" applyAlignment="1">
      <alignment vertical="center" wrapText="1"/>
    </xf>
    <xf numFmtId="0" fontId="5" fillId="5" borderId="7" xfId="0" applyFont="1" applyFill="1" applyBorder="1" applyAlignment="1">
      <alignment vertical="center" wrapText="1"/>
    </xf>
    <xf numFmtId="0" fontId="5" fillId="5" borderId="8" xfId="0" applyFont="1" applyFill="1" applyBorder="1" applyAlignment="1">
      <alignment vertical="center" wrapText="1"/>
    </xf>
    <xf numFmtId="0" fontId="5" fillId="5" borderId="9" xfId="0" applyFont="1" applyFill="1" applyBorder="1" applyAlignment="1">
      <alignment vertical="center" wrapText="1"/>
    </xf>
    <xf numFmtId="0" fontId="8" fillId="5" borderId="10" xfId="0" applyFont="1" applyFill="1" applyBorder="1" applyAlignment="1">
      <alignment vertical="center" wrapText="1"/>
    </xf>
    <xf numFmtId="0" fontId="8" fillId="5" borderId="6" xfId="0" applyFont="1" applyFill="1" applyBorder="1" applyAlignment="1">
      <alignment vertical="center" wrapText="1"/>
    </xf>
    <xf numFmtId="0" fontId="8" fillId="5" borderId="5" xfId="0" applyFont="1" applyFill="1" applyBorder="1" applyAlignment="1">
      <alignment vertical="center" wrapText="1"/>
    </xf>
    <xf numFmtId="0" fontId="7" fillId="5" borderId="13" xfId="0" applyFont="1" applyFill="1" applyBorder="1" applyAlignment="1">
      <alignment vertical="center" wrapText="1"/>
    </xf>
    <xf numFmtId="0" fontId="7" fillId="5" borderId="4" xfId="0" applyFont="1" applyFill="1" applyBorder="1" applyAlignment="1">
      <alignment vertical="center" wrapText="1"/>
    </xf>
    <xf numFmtId="0" fontId="7" fillId="5" borderId="1" xfId="0" applyFont="1" applyFill="1" applyBorder="1" applyAlignment="1">
      <alignmen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11" fillId="5" borderId="14"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7" fillId="7" borderId="6" xfId="0" applyFont="1" applyFill="1" applyBorder="1" applyAlignment="1">
      <alignment horizontal="left" vertical="center" wrapText="1"/>
    </xf>
    <xf numFmtId="0" fontId="7" fillId="7" borderId="5" xfId="0" applyFont="1" applyFill="1" applyBorder="1" applyAlignment="1">
      <alignment horizontal="left" vertical="center" wrapText="1"/>
    </xf>
    <xf numFmtId="0" fontId="5" fillId="6" borderId="7" xfId="0" applyFont="1" applyFill="1" applyBorder="1" applyAlignment="1">
      <alignment vertical="center" wrapText="1"/>
    </xf>
    <xf numFmtId="0" fontId="5" fillId="6" borderId="8" xfId="0" applyFont="1" applyFill="1" applyBorder="1" applyAlignment="1">
      <alignment vertical="center" wrapText="1"/>
    </xf>
    <xf numFmtId="0" fontId="5" fillId="6" borderId="9" xfId="0" applyFont="1" applyFill="1" applyBorder="1" applyAlignment="1">
      <alignment vertical="center" wrapText="1"/>
    </xf>
    <xf numFmtId="0" fontId="6" fillId="6" borderId="10" xfId="0" applyFont="1" applyFill="1" applyBorder="1" applyAlignment="1">
      <alignment vertical="center" wrapText="1"/>
    </xf>
    <xf numFmtId="0" fontId="6" fillId="6" borderId="6" xfId="0" applyFont="1" applyFill="1" applyBorder="1" applyAlignment="1">
      <alignment vertical="center" wrapText="1"/>
    </xf>
    <xf numFmtId="0" fontId="6" fillId="6" borderId="5" xfId="0" applyFont="1" applyFill="1" applyBorder="1" applyAlignment="1">
      <alignment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10" borderId="19" xfId="1" applyNumberFormat="1" applyFont="1" applyFill="1" applyBorder="1" applyAlignment="1">
      <alignment horizontal="left"/>
    </xf>
    <xf numFmtId="0" fontId="9" fillId="10" borderId="20" xfId="1" applyNumberFormat="1" applyFont="1" applyFill="1" applyBorder="1" applyAlignment="1">
      <alignment horizontal="left"/>
    </xf>
    <xf numFmtId="0" fontId="9" fillId="12" borderId="19" xfId="1" applyNumberFormat="1" applyFont="1" applyFill="1" applyBorder="1" applyAlignment="1">
      <alignment horizontal="left"/>
    </xf>
    <xf numFmtId="0" fontId="9" fillId="12" borderId="20" xfId="1" applyNumberFormat="1" applyFont="1" applyFill="1" applyBorder="1" applyAlignment="1">
      <alignment horizontal="left"/>
    </xf>
    <xf numFmtId="0" fontId="9" fillId="13" borderId="19" xfId="1" applyNumberFormat="1" applyFont="1" applyFill="1" applyBorder="1" applyAlignment="1">
      <alignment horizontal="left"/>
    </xf>
    <xf numFmtId="0" fontId="9" fillId="13" borderId="20" xfId="1" applyNumberFormat="1" applyFont="1" applyFill="1" applyBorder="1" applyAlignment="1">
      <alignment horizontal="left"/>
    </xf>
    <xf numFmtId="0" fontId="9" fillId="11" borderId="19" xfId="1" applyNumberFormat="1" applyFont="1" applyFill="1" applyBorder="1" applyAlignment="1">
      <alignment horizontal="left"/>
    </xf>
    <xf numFmtId="0" fontId="9" fillId="11" borderId="20" xfId="1" applyNumberFormat="1" applyFont="1" applyFill="1" applyBorder="1" applyAlignment="1">
      <alignment horizontal="left"/>
    </xf>
    <xf numFmtId="3" fontId="9" fillId="10" borderId="21" xfId="1" applyNumberFormat="1" applyFont="1" applyFill="1" applyBorder="1" applyAlignment="1">
      <alignment horizontal="center" wrapText="1"/>
    </xf>
    <xf numFmtId="3" fontId="9" fillId="10" borderId="4" xfId="1" applyNumberFormat="1" applyFont="1" applyFill="1" applyBorder="1" applyAlignment="1">
      <alignment horizontal="center" wrapText="1"/>
    </xf>
    <xf numFmtId="3" fontId="9" fillId="12" borderId="21" xfId="1" applyNumberFormat="1" applyFont="1" applyFill="1" applyBorder="1" applyAlignment="1">
      <alignment horizontal="center" wrapText="1"/>
    </xf>
    <xf numFmtId="3" fontId="9" fillId="12" borderId="4" xfId="1" applyNumberFormat="1" applyFont="1" applyFill="1" applyBorder="1" applyAlignment="1">
      <alignment horizontal="center" wrapText="1"/>
    </xf>
    <xf numFmtId="3" fontId="9" fillId="13" borderId="21" xfId="1" applyNumberFormat="1" applyFont="1" applyFill="1" applyBorder="1" applyAlignment="1">
      <alignment horizontal="center" wrapText="1"/>
    </xf>
    <xf numFmtId="3" fontId="9" fillId="13" borderId="4" xfId="1" applyNumberFormat="1" applyFont="1" applyFill="1" applyBorder="1" applyAlignment="1">
      <alignment horizontal="center" wrapText="1"/>
    </xf>
    <xf numFmtId="3" fontId="9" fillId="11" borderId="21" xfId="1" applyNumberFormat="1" applyFont="1" applyFill="1" applyBorder="1" applyAlignment="1">
      <alignment horizontal="center" wrapText="1"/>
    </xf>
    <xf numFmtId="3" fontId="9" fillId="11" borderId="4" xfId="1" applyNumberFormat="1" applyFont="1" applyFill="1" applyBorder="1" applyAlignment="1">
      <alignment horizontal="center" wrapText="1"/>
    </xf>
    <xf numFmtId="0" fontId="35" fillId="0" borderId="0" xfId="0" applyFont="1" applyAlignment="1">
      <alignment horizontal="center" vertical="center"/>
    </xf>
    <xf numFmtId="0" fontId="24" fillId="10" borderId="19" xfId="1" applyNumberFormat="1" applyFont="1" applyFill="1" applyBorder="1" applyAlignment="1">
      <alignment horizontal="left"/>
    </xf>
    <xf numFmtId="0" fontId="24" fillId="10" borderId="20" xfId="1" applyNumberFormat="1" applyFont="1" applyFill="1" applyBorder="1" applyAlignment="1">
      <alignment horizontal="left"/>
    </xf>
    <xf numFmtId="0" fontId="24" fillId="12" borderId="19" xfId="1" applyNumberFormat="1" applyFont="1" applyFill="1" applyBorder="1" applyAlignment="1">
      <alignment horizontal="left"/>
    </xf>
    <xf numFmtId="0" fontId="24" fillId="12" borderId="20" xfId="1" applyNumberFormat="1" applyFont="1" applyFill="1" applyBorder="1" applyAlignment="1">
      <alignment horizontal="left"/>
    </xf>
    <xf numFmtId="0" fontId="24" fillId="13" borderId="19" xfId="1" applyNumberFormat="1" applyFont="1" applyFill="1" applyBorder="1" applyAlignment="1">
      <alignment horizontal="left"/>
    </xf>
    <xf numFmtId="0" fontId="24" fillId="13" borderId="20" xfId="1" applyNumberFormat="1" applyFont="1" applyFill="1" applyBorder="1" applyAlignment="1">
      <alignment horizontal="left"/>
    </xf>
    <xf numFmtId="0" fontId="24" fillId="11" borderId="19" xfId="1" applyNumberFormat="1" applyFont="1" applyFill="1" applyBorder="1" applyAlignment="1">
      <alignment horizontal="left"/>
    </xf>
    <xf numFmtId="0" fontId="24" fillId="11" borderId="20" xfId="1" applyNumberFormat="1" applyFont="1" applyFill="1" applyBorder="1" applyAlignment="1">
      <alignment horizontal="left"/>
    </xf>
    <xf numFmtId="3" fontId="24" fillId="10" borderId="25" xfId="1" applyNumberFormat="1" applyFont="1" applyFill="1" applyBorder="1" applyAlignment="1">
      <alignment horizontal="center" wrapText="1"/>
    </xf>
    <xf numFmtId="3" fontId="24" fillId="10" borderId="0" xfId="1" applyNumberFormat="1" applyFont="1" applyFill="1" applyBorder="1" applyAlignment="1">
      <alignment horizontal="center" wrapText="1"/>
    </xf>
    <xf numFmtId="3" fontId="24" fillId="10" borderId="26" xfId="1" applyNumberFormat="1" applyFont="1" applyFill="1" applyBorder="1" applyAlignment="1">
      <alignment horizontal="center" wrapText="1"/>
    </xf>
    <xf numFmtId="3" fontId="24" fillId="12" borderId="25" xfId="1" applyNumberFormat="1" applyFont="1" applyFill="1" applyBorder="1" applyAlignment="1">
      <alignment horizontal="center" wrapText="1"/>
    </xf>
    <xf numFmtId="3" fontId="24" fillId="12" borderId="0" xfId="1" applyNumberFormat="1" applyFont="1" applyFill="1" applyBorder="1" applyAlignment="1">
      <alignment horizontal="center" wrapText="1"/>
    </xf>
    <xf numFmtId="3" fontId="24" fillId="12" borderId="26" xfId="1" applyNumberFormat="1" applyFont="1" applyFill="1" applyBorder="1" applyAlignment="1">
      <alignment horizontal="center" wrapText="1"/>
    </xf>
    <xf numFmtId="3" fontId="24" fillId="13" borderId="25" xfId="1" applyNumberFormat="1" applyFont="1" applyFill="1" applyBorder="1" applyAlignment="1">
      <alignment horizontal="center" wrapText="1"/>
    </xf>
    <xf numFmtId="3" fontId="24" fillId="13" borderId="0" xfId="1" applyNumberFormat="1" applyFont="1" applyFill="1" applyBorder="1" applyAlignment="1">
      <alignment horizontal="center" wrapText="1"/>
    </xf>
    <xf numFmtId="3" fontId="24" fillId="13" borderId="26" xfId="1" applyNumberFormat="1" applyFont="1" applyFill="1" applyBorder="1" applyAlignment="1">
      <alignment horizontal="center" wrapText="1"/>
    </xf>
    <xf numFmtId="3" fontId="24" fillId="11" borderId="31" xfId="1" applyNumberFormat="1" applyFont="1" applyFill="1" applyBorder="1" applyAlignment="1">
      <alignment horizontal="center" wrapText="1"/>
    </xf>
    <xf numFmtId="3" fontId="24" fillId="11" borderId="14" xfId="1" applyNumberFormat="1" applyFont="1" applyFill="1" applyBorder="1" applyAlignment="1">
      <alignment horizontal="center" wrapText="1"/>
    </xf>
    <xf numFmtId="3" fontId="24" fillId="11" borderId="10" xfId="1" applyNumberFormat="1" applyFont="1" applyFill="1" applyBorder="1" applyAlignment="1">
      <alignment horizontal="center" wrapText="1"/>
    </xf>
    <xf numFmtId="0" fontId="34" fillId="2" borderId="7" xfId="0" applyFont="1" applyFill="1" applyBorder="1" applyAlignment="1">
      <alignment horizontal="left"/>
    </xf>
    <xf numFmtId="0" fontId="34" fillId="2" borderId="8" xfId="0" applyFont="1" applyFill="1" applyBorder="1" applyAlignment="1">
      <alignment horizontal="left"/>
    </xf>
    <xf numFmtId="0" fontId="34" fillId="2" borderId="9" xfId="0" applyFont="1" applyFill="1" applyBorder="1" applyAlignment="1">
      <alignment horizontal="left"/>
    </xf>
    <xf numFmtId="0" fontId="34" fillId="2" borderId="10" xfId="0" applyFont="1" applyFill="1" applyBorder="1" applyAlignment="1">
      <alignment horizontal="left"/>
    </xf>
    <xf numFmtId="0" fontId="34" fillId="2" borderId="6" xfId="0" applyFont="1" applyFill="1" applyBorder="1" applyAlignment="1">
      <alignment horizontal="left"/>
    </xf>
    <xf numFmtId="0" fontId="34" fillId="2" borderId="5" xfId="0" applyFont="1" applyFill="1" applyBorder="1" applyAlignment="1">
      <alignment horizontal="left"/>
    </xf>
    <xf numFmtId="0" fontId="7" fillId="7" borderId="13" xfId="0" applyFont="1" applyFill="1" applyBorder="1" applyAlignment="1">
      <alignment horizontal="center"/>
    </xf>
    <xf numFmtId="0" fontId="7" fillId="7" borderId="11" xfId="0" applyFont="1" applyFill="1" applyBorder="1" applyAlignment="1">
      <alignment horizontal="center"/>
    </xf>
    <xf numFmtId="0" fontId="7" fillId="7" borderId="4" xfId="0" applyFont="1" applyFill="1" applyBorder="1" applyAlignment="1">
      <alignment horizontal="center"/>
    </xf>
    <xf numFmtId="0" fontId="7" fillId="7" borderId="1" xfId="0" applyFont="1" applyFill="1" applyBorder="1" applyAlignment="1">
      <alignment horizontal="center" wrapText="1"/>
    </xf>
    <xf numFmtId="0" fontId="7" fillId="7" borderId="3" xfId="0" applyFont="1" applyFill="1" applyBorder="1" applyAlignment="1">
      <alignment horizont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wrapText="1"/>
    </xf>
    <xf numFmtId="0" fontId="6" fillId="2" borderId="9" xfId="0" applyFont="1" applyFill="1" applyBorder="1" applyAlignment="1">
      <alignment horizontal="center" wrapText="1"/>
    </xf>
    <xf numFmtId="0" fontId="6" fillId="2" borderId="14" xfId="0" applyFont="1" applyFill="1" applyBorder="1" applyAlignment="1">
      <alignment horizontal="center" wrapText="1"/>
    </xf>
    <xf numFmtId="0" fontId="6" fillId="2" borderId="12" xfId="0" applyFont="1" applyFill="1" applyBorder="1" applyAlignment="1">
      <alignment horizontal="center" wrapText="1"/>
    </xf>
    <xf numFmtId="0" fontId="6" fillId="2" borderId="22" xfId="0" applyFont="1" applyFill="1" applyBorder="1" applyAlignment="1">
      <alignment horizontal="center" wrapText="1"/>
    </xf>
    <xf numFmtId="0" fontId="6" fillId="2" borderId="30" xfId="0" applyFont="1" applyFill="1" applyBorder="1" applyAlignment="1">
      <alignment horizontal="center" wrapText="1"/>
    </xf>
    <xf numFmtId="0" fontId="6" fillId="2" borderId="10" xfId="0" applyFont="1" applyFill="1" applyBorder="1" applyAlignment="1">
      <alignment horizontal="center" wrapText="1"/>
    </xf>
    <xf numFmtId="0" fontId="6" fillId="2" borderId="5" xfId="0" applyFont="1" applyFill="1" applyBorder="1" applyAlignment="1">
      <alignment horizont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left" vertical="center" wrapText="1"/>
    </xf>
    <xf numFmtId="0" fontId="7" fillId="5" borderId="1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11" fillId="7" borderId="2" xfId="0" applyFont="1" applyFill="1" applyBorder="1" applyAlignment="1">
      <alignment horizontal="left" vertical="center" wrapText="1"/>
    </xf>
    <xf numFmtId="0" fontId="7" fillId="7" borderId="2" xfId="0" applyFont="1" applyFill="1" applyBorder="1" applyAlignment="1">
      <alignment horizontal="left" vertical="center" wrapText="1"/>
    </xf>
    <xf numFmtId="0" fontId="6" fillId="5" borderId="14" xfId="0" applyFont="1" applyFill="1" applyBorder="1" applyAlignment="1">
      <alignment vertical="center" wrapText="1"/>
    </xf>
    <xf numFmtId="0" fontId="6" fillId="5" borderId="0" xfId="0" applyFont="1" applyFill="1" applyBorder="1" applyAlignment="1">
      <alignment vertical="center" wrapText="1"/>
    </xf>
    <xf numFmtId="0" fontId="6" fillId="5" borderId="12" xfId="0" applyFont="1" applyFill="1" applyBorder="1" applyAlignment="1">
      <alignment vertical="center" wrapText="1"/>
    </xf>
    <xf numFmtId="0" fontId="23" fillId="0" borderId="0" xfId="0" applyFont="1" applyAlignment="1">
      <alignment horizontal="center" vertical="center"/>
    </xf>
    <xf numFmtId="0" fontId="24" fillId="10" borderId="7" xfId="1" applyNumberFormat="1" applyFont="1" applyFill="1" applyBorder="1" applyAlignment="1">
      <alignment horizontal="left"/>
    </xf>
    <xf numFmtId="0" fontId="24" fillId="10" borderId="8" xfId="1" applyNumberFormat="1" applyFont="1" applyFill="1" applyBorder="1" applyAlignment="1">
      <alignment horizontal="left"/>
    </xf>
    <xf numFmtId="3" fontId="24" fillId="10" borderId="7" xfId="1" applyNumberFormat="1" applyFont="1" applyFill="1" applyBorder="1" applyAlignment="1">
      <alignment horizontal="center" wrapText="1"/>
    </xf>
    <xf numFmtId="3" fontId="24" fillId="10" borderId="9" xfId="1" applyNumberFormat="1" applyFont="1" applyFill="1" applyBorder="1" applyAlignment="1">
      <alignment horizontal="center" wrapText="1"/>
    </xf>
    <xf numFmtId="3" fontId="24" fillId="10" borderId="14" xfId="1" applyNumberFormat="1" applyFont="1" applyFill="1" applyBorder="1" applyAlignment="1">
      <alignment horizontal="center" wrapText="1"/>
    </xf>
    <xf numFmtId="3" fontId="24" fillId="10" borderId="12" xfId="1" applyNumberFormat="1" applyFont="1" applyFill="1" applyBorder="1" applyAlignment="1">
      <alignment horizontal="center" wrapText="1"/>
    </xf>
    <xf numFmtId="3" fontId="24" fillId="10" borderId="10" xfId="1" applyNumberFormat="1" applyFont="1" applyFill="1" applyBorder="1" applyAlignment="1">
      <alignment horizontal="center" wrapText="1"/>
    </xf>
    <xf numFmtId="3" fontId="24" fillId="10" borderId="5" xfId="1" applyNumberFormat="1" applyFont="1" applyFill="1" applyBorder="1" applyAlignment="1">
      <alignment horizontal="center" wrapText="1"/>
    </xf>
    <xf numFmtId="0" fontId="9" fillId="5" borderId="7" xfId="0" applyFont="1" applyFill="1" applyBorder="1" applyAlignment="1">
      <alignment horizontal="center" vertical="center" wrapText="1"/>
    </xf>
    <xf numFmtId="0" fontId="21" fillId="2" borderId="8" xfId="0" applyFont="1" applyFill="1" applyBorder="1" applyAlignment="1">
      <alignment horizontal="center"/>
    </xf>
    <xf numFmtId="0" fontId="33" fillId="2" borderId="7" xfId="0" applyFont="1" applyFill="1" applyBorder="1" applyAlignment="1">
      <alignment horizontal="left"/>
    </xf>
    <xf numFmtId="0" fontId="33" fillId="2" borderId="8" xfId="0" applyFont="1" applyFill="1" applyBorder="1" applyAlignment="1">
      <alignment horizontal="left"/>
    </xf>
    <xf numFmtId="0" fontId="33" fillId="2" borderId="14" xfId="0" applyFont="1" applyFill="1" applyBorder="1" applyAlignment="1">
      <alignment horizontal="left"/>
    </xf>
    <xf numFmtId="0" fontId="33" fillId="2" borderId="0" xfId="0" applyFont="1" applyFill="1" applyBorder="1" applyAlignment="1">
      <alignment horizontal="left"/>
    </xf>
    <xf numFmtId="0" fontId="5" fillId="2" borderId="10" xfId="0" applyFont="1" applyFill="1" applyBorder="1" applyAlignment="1">
      <alignment horizontal="left"/>
    </xf>
    <xf numFmtId="0" fontId="5" fillId="2" borderId="6" xfId="0" applyFont="1" applyFill="1" applyBorder="1" applyAlignment="1">
      <alignment horizontal="left"/>
    </xf>
  </cellXfs>
  <cellStyles count="2">
    <cellStyle name="Excel Built-in Normal" xfId="1"/>
    <cellStyle name="Standard" xfId="0" builtinId="0"/>
  </cellStyles>
  <dxfs count="0"/>
  <tableStyles count="0" defaultTableStyle="TableStyleMedium2" defaultPivotStyle="PivotStyleLight16"/>
  <colors>
    <mruColors>
      <color rgb="FFF83A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Budget</a:t>
            </a:r>
            <a:r>
              <a:rPr lang="de-DE" baseline="0"/>
              <a:t> in kg/ha &amp; year</a:t>
            </a:r>
            <a:endParaRPr lang="de-DE"/>
          </a:p>
        </c:rich>
      </c:tx>
      <c:layout>
        <c:manualLayout>
          <c:xMode val="edge"/>
          <c:yMode val="edge"/>
          <c:x val="0.3815415573053368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Budget'!$F$7:$J$7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E-577B-45D5-890C-4451F01554CE}"/>
            </c:ext>
          </c:extLst>
        </c:ser>
        <c:ser>
          <c:idx val="1"/>
          <c:order val="1"/>
          <c:tx>
            <c:v>Output</c:v>
          </c:tx>
          <c:spPr>
            <a:solidFill>
              <a:schemeClr val="accent2"/>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Budget'!$F$11:$J$11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1F-577B-45D5-890C-4451F01554CE}"/>
            </c:ext>
          </c:extLst>
        </c:ser>
        <c:ser>
          <c:idx val="2"/>
          <c:order val="2"/>
          <c:tx>
            <c:v>Budget</c:v>
          </c:tx>
          <c:spPr>
            <a:solidFill>
              <a:schemeClr val="accent3"/>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Budget'!$F$15:$J$15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20-577B-45D5-890C-4451F01554CE}"/>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Budget</a:t>
            </a:r>
            <a:r>
              <a:rPr lang="de-DE" baseline="0"/>
              <a:t> in kg/ha &amp; year</a:t>
            </a:r>
            <a:endParaRPr lang="de-DE"/>
          </a:p>
        </c:rich>
      </c:tx>
      <c:layout>
        <c:manualLayout>
          <c:xMode val="edge"/>
          <c:yMode val="edge"/>
          <c:x val="0.3815415573053368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Budget'!$F$20:$J$20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A59-4CB9-A04A-844D321A796B}"/>
            </c:ext>
          </c:extLst>
        </c:ser>
        <c:ser>
          <c:idx val="1"/>
          <c:order val="1"/>
          <c:tx>
            <c:v>Output</c:v>
          </c:tx>
          <c:spPr>
            <a:solidFill>
              <a:schemeClr val="accent2"/>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Budget'!$F$24:$J$24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DA59-4CB9-A04A-844D321A796B}"/>
            </c:ext>
          </c:extLst>
        </c:ser>
        <c:ser>
          <c:idx val="2"/>
          <c:order val="2"/>
          <c:tx>
            <c:v>Bilanz</c:v>
          </c:tx>
          <c:spPr>
            <a:solidFill>
              <a:schemeClr val="accent3"/>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Budget'!$F$28:$J$28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A59-4CB9-A04A-844D321A796B}"/>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Budget</a:t>
            </a:r>
            <a:r>
              <a:rPr lang="de-DE" baseline="0"/>
              <a:t> in kg/ha &amp; year</a:t>
            </a:r>
            <a:endParaRPr lang="de-DE"/>
          </a:p>
        </c:rich>
      </c:tx>
      <c:layout>
        <c:manualLayout>
          <c:xMode val="edge"/>
          <c:yMode val="edge"/>
          <c:x val="0.38154155730533684"/>
          <c:y val="2.77777777777777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Budget'!$F$33:$J$33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96FB-485E-ABA9-3F42C1816D2C}"/>
            </c:ext>
          </c:extLst>
        </c:ser>
        <c:ser>
          <c:idx val="1"/>
          <c:order val="1"/>
          <c:tx>
            <c:v>Output</c:v>
          </c:tx>
          <c:spPr>
            <a:solidFill>
              <a:schemeClr val="accent2"/>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Budget'!$F$37:$J$37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96FB-485E-ABA9-3F42C1816D2C}"/>
            </c:ext>
          </c:extLst>
        </c:ser>
        <c:ser>
          <c:idx val="2"/>
          <c:order val="2"/>
          <c:tx>
            <c:v>Budget</c:v>
          </c:tx>
          <c:spPr>
            <a:solidFill>
              <a:schemeClr val="accent3"/>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Budget'!$F$41:$J$41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96FB-485E-ABA9-3F42C1816D2C}"/>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Average budget in kg/ha &amp; year</a:t>
            </a:r>
            <a:endParaRPr lang="de-DE"/>
          </a:p>
        </c:rich>
      </c:tx>
      <c:layout>
        <c:manualLayout>
          <c:xMode val="edge"/>
          <c:yMode val="edge"/>
          <c:x val="0.27288276800257244"/>
          <c:y val="4.521973997436366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Input</c:v>
          </c:tx>
          <c:spPr>
            <a:solidFill>
              <a:schemeClr val="accent1"/>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Budget'!$F$46:$J$46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D2FD-48C7-9065-D2B23BCB1402}"/>
            </c:ext>
          </c:extLst>
        </c:ser>
        <c:ser>
          <c:idx val="1"/>
          <c:order val="1"/>
          <c:tx>
            <c:v>Output</c:v>
          </c:tx>
          <c:spPr>
            <a:solidFill>
              <a:schemeClr val="accent2"/>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Budget'!$F$50:$J$50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D2FD-48C7-9065-D2B23BCB1402}"/>
            </c:ext>
          </c:extLst>
        </c:ser>
        <c:ser>
          <c:idx val="2"/>
          <c:order val="2"/>
          <c:tx>
            <c:v>Budget</c:v>
          </c:tx>
          <c:spPr>
            <a:solidFill>
              <a:schemeClr val="accent3"/>
            </a:solidFill>
            <a:ln>
              <a:noFill/>
            </a:ln>
            <a:effectLst/>
          </c:spPr>
          <c:invertIfNegative val="0"/>
          <c:cat>
            <c:strRef>
              <c:f>'Farm Gate Budget'!$F$5:$J$5</c:f>
              <c:strCache>
                <c:ptCount val="5"/>
                <c:pt idx="0">
                  <c:v>N</c:v>
                </c:pt>
                <c:pt idx="1">
                  <c:v>P</c:v>
                </c:pt>
                <c:pt idx="2">
                  <c:v>K</c:v>
                </c:pt>
                <c:pt idx="3">
                  <c:v>Mg</c:v>
                </c:pt>
                <c:pt idx="4">
                  <c:v>S</c:v>
                </c:pt>
              </c:strCache>
            </c:strRef>
          </c:cat>
          <c:val>
            <c:numRef>
              <c:f>'Farm Gate Budget'!$F$54:$J$54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2FD-48C7-9065-D2B23BCB1402}"/>
            </c:ext>
          </c:extLst>
        </c:ser>
        <c:dLbls>
          <c:showLegendKey val="0"/>
          <c:showVal val="0"/>
          <c:showCatName val="0"/>
          <c:showSerName val="0"/>
          <c:showPercent val="0"/>
          <c:showBubbleSize val="0"/>
        </c:dLbls>
        <c:gapWidth val="219"/>
        <c:overlap val="-27"/>
        <c:axId val="395246160"/>
        <c:axId val="395244520"/>
      </c:barChart>
      <c:catAx>
        <c:axId val="39524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4520"/>
        <c:crosses val="autoZero"/>
        <c:auto val="1"/>
        <c:lblAlgn val="ctr"/>
        <c:lblOffset val="100"/>
        <c:noMultiLvlLbl val="0"/>
      </c:catAx>
      <c:valAx>
        <c:axId val="39524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52461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0" dropStyle="combo" dx="25" fmlaLink="A7" fmlaRange="'Nutrient Contents'!$A$7:$A$51" noThreeD="1" sel="1" val="0"/>
</file>

<file path=xl/ctrlProps/ctrlProp10.xml><?xml version="1.0" encoding="utf-8"?>
<formControlPr xmlns="http://schemas.microsoft.com/office/spreadsheetml/2009/9/main" objectType="Drop" dropLines="20" dropStyle="combo" dx="25" fmlaLink="A16" fmlaRange="'Nutrient Contents'!$A$7:$A$51" noThreeD="1" sel="1" val="0"/>
</file>

<file path=xl/ctrlProps/ctrlProp11.xml><?xml version="1.0" encoding="utf-8"?>
<formControlPr xmlns="http://schemas.microsoft.com/office/spreadsheetml/2009/9/main" objectType="Drop" dropLines="20" dropStyle="combo" dx="25" fmlaLink="A17" fmlaRange="'Nutrient Contents'!$A$7:$A$51" noThreeD="1" sel="1" val="0"/>
</file>

<file path=xl/ctrlProps/ctrlProp12.xml><?xml version="1.0" encoding="utf-8"?>
<formControlPr xmlns="http://schemas.microsoft.com/office/spreadsheetml/2009/9/main" objectType="Drop" dropLines="20" dropStyle="combo" dx="25" fmlaLink="A18" fmlaRange="'Nutrient Contents'!$A$7:$A$51" noThreeD="1" sel="1" val="0"/>
</file>

<file path=xl/ctrlProps/ctrlProp13.xml><?xml version="1.0" encoding="utf-8"?>
<formControlPr xmlns="http://schemas.microsoft.com/office/spreadsheetml/2009/9/main" objectType="Drop" dropLines="20" dropStyle="combo" dx="25" fmlaLink="A19" fmlaRange="'Nutrient Contents'!$A$7:$A$51" noThreeD="1" sel="1" val="0"/>
</file>

<file path=xl/ctrlProps/ctrlProp14.xml><?xml version="1.0" encoding="utf-8"?>
<formControlPr xmlns="http://schemas.microsoft.com/office/spreadsheetml/2009/9/main" objectType="Drop" dropLines="20" dropStyle="combo" dx="25" fmlaLink="A20" fmlaRange="'Nutrient Contents'!$A$7:$A$51" noThreeD="1" sel="1" val="0"/>
</file>

<file path=xl/ctrlProps/ctrlProp15.xml><?xml version="1.0" encoding="utf-8"?>
<formControlPr xmlns="http://schemas.microsoft.com/office/spreadsheetml/2009/9/main" objectType="Drop" dropLines="20" dropStyle="combo" dx="25" fmlaLink="A21" fmlaRange="'Nutrient Contents'!$A$7:$A$51" noThreeD="1" sel="1" val="0"/>
</file>

<file path=xl/ctrlProps/ctrlProp16.xml><?xml version="1.0" encoding="utf-8"?>
<formControlPr xmlns="http://schemas.microsoft.com/office/spreadsheetml/2009/9/main" objectType="Drop" dropLines="20" dropStyle="combo" dx="25" fmlaLink="A22" fmlaRange="'Nutrient Contents'!$A$7:$A$51" noThreeD="1" sel="1" val="0"/>
</file>

<file path=xl/ctrlProps/ctrlProp17.xml><?xml version="1.0" encoding="utf-8"?>
<formControlPr xmlns="http://schemas.microsoft.com/office/spreadsheetml/2009/9/main" objectType="Drop" dropLines="20" dropStyle="combo" dx="25" fmlaLink="A23" fmlaRange="'Nutrient Contents'!$A$7:$A$51" noThreeD="1" sel="1" val="0"/>
</file>

<file path=xl/ctrlProps/ctrlProp18.xml><?xml version="1.0" encoding="utf-8"?>
<formControlPr xmlns="http://schemas.microsoft.com/office/spreadsheetml/2009/9/main" objectType="Drop" dropLines="20" dropStyle="combo" dx="25" fmlaLink="A24" fmlaRange="'Nutrient Contents'!$A$7:$A$51" noThreeD="1" sel="2" val="0"/>
</file>

<file path=xl/ctrlProps/ctrlProp19.xml><?xml version="1.0" encoding="utf-8"?>
<formControlPr xmlns="http://schemas.microsoft.com/office/spreadsheetml/2009/9/main" objectType="Drop" dropLines="20" dropStyle="combo" dx="25" fmlaLink="A25" fmlaRange="'Nutrient Contents'!$A$7:$A$51" noThreeD="1" sel="2" val="0"/>
</file>

<file path=xl/ctrlProps/ctrlProp2.xml><?xml version="1.0" encoding="utf-8"?>
<formControlPr xmlns="http://schemas.microsoft.com/office/spreadsheetml/2009/9/main" objectType="Drop" dropLines="20" dropStyle="combo" dx="25" fmlaLink="A8" fmlaRange="'Nutrient Contents'!$A$7:$A$51" noThreeD="1" sel="1" val="0"/>
</file>

<file path=xl/ctrlProps/ctrlProp20.xml><?xml version="1.0" encoding="utf-8"?>
<formControlPr xmlns="http://schemas.microsoft.com/office/spreadsheetml/2009/9/main" objectType="Drop" dropLines="20" dropStyle="combo" dx="25" fmlaLink="A26" fmlaRange="'Nutrient Contents'!$A$7:$A$51" noThreeD="1" sel="2" val="0"/>
</file>

<file path=xl/ctrlProps/ctrlProp21.xml><?xml version="1.0" encoding="utf-8"?>
<formControlPr xmlns="http://schemas.microsoft.com/office/spreadsheetml/2009/9/main" objectType="Drop" dropLines="20" dropStyle="combo" dx="25" fmlaLink="A27" fmlaRange="'Nutrient Contents'!$A$7:$A$51" noThreeD="1" sel="2" val="0"/>
</file>

<file path=xl/ctrlProps/ctrlProp22.xml><?xml version="1.0" encoding="utf-8"?>
<formControlPr xmlns="http://schemas.microsoft.com/office/spreadsheetml/2009/9/main" objectType="Drop" dropLines="20" dropStyle="combo" dx="25" fmlaLink="A28" fmlaRange="'Nutrient Contents'!$A$7:$A$51" noThreeD="1" sel="2" val="0"/>
</file>

<file path=xl/ctrlProps/ctrlProp23.xml><?xml version="1.0" encoding="utf-8"?>
<formControlPr xmlns="http://schemas.microsoft.com/office/spreadsheetml/2009/9/main" objectType="Drop" dropLines="20" dropStyle="combo" dx="25" fmlaLink="A29" fmlaRange="'Nutrient Contents'!$A$7:$A$51" noThreeD="1" sel="2" val="0"/>
</file>

<file path=xl/ctrlProps/ctrlProp24.xml><?xml version="1.0" encoding="utf-8"?>
<formControlPr xmlns="http://schemas.microsoft.com/office/spreadsheetml/2009/9/main" objectType="Drop" dropLines="20" dropStyle="combo" dx="25" fmlaLink="A30" fmlaRange="'Nutrient Contents'!$A$7:$A$51" noThreeD="1" sel="2" val="0"/>
</file>

<file path=xl/ctrlProps/ctrlProp25.xml><?xml version="1.0" encoding="utf-8"?>
<formControlPr xmlns="http://schemas.microsoft.com/office/spreadsheetml/2009/9/main" objectType="Drop" dropLines="20" dropStyle="combo" dx="25" fmlaLink="A31" fmlaRange="'Nutrient Contents'!$A$7:$A$51" noThreeD="1" sel="2" val="0"/>
</file>

<file path=xl/ctrlProps/ctrlProp26.xml><?xml version="1.0" encoding="utf-8"?>
<formControlPr xmlns="http://schemas.microsoft.com/office/spreadsheetml/2009/9/main" objectType="Drop" dropLines="20" dropStyle="combo" dx="25" fmlaLink="A32" fmlaRange="'Nutrient Contents'!$A$7:$A$51" noThreeD="1" sel="2" val="0"/>
</file>

<file path=xl/ctrlProps/ctrlProp27.xml><?xml version="1.0" encoding="utf-8"?>
<formControlPr xmlns="http://schemas.microsoft.com/office/spreadsheetml/2009/9/main" objectType="Drop" dropLines="20" dropStyle="combo" dx="25" fmlaLink="A33" fmlaRange="'Nutrient Contents'!$A$7:$A$51" noThreeD="1" sel="2" val="0"/>
</file>

<file path=xl/ctrlProps/ctrlProp28.xml><?xml version="1.0" encoding="utf-8"?>
<formControlPr xmlns="http://schemas.microsoft.com/office/spreadsheetml/2009/9/main" objectType="Drop" dropLines="20" dropStyle="combo" dx="25" fmlaLink="A34" fmlaRange="'Nutrient Contents'!$A$7:$A$51" noThreeD="1" sel="2" val="0"/>
</file>

<file path=xl/ctrlProps/ctrlProp29.xml><?xml version="1.0" encoding="utf-8"?>
<formControlPr xmlns="http://schemas.microsoft.com/office/spreadsheetml/2009/9/main" objectType="Drop" dropLines="20" dropStyle="combo" dx="25" fmlaLink="A35" fmlaRange="'Nutrient Contents'!$A$7:$A$51" noThreeD="1" sel="2" val="0"/>
</file>

<file path=xl/ctrlProps/ctrlProp3.xml><?xml version="1.0" encoding="utf-8"?>
<formControlPr xmlns="http://schemas.microsoft.com/office/spreadsheetml/2009/9/main" objectType="Drop" dropLines="20" dropStyle="combo" dx="25" fmlaLink="A9" fmlaRange="'Nutrient Contents'!$A$7:$A$51" noThreeD="1" sel="1" val="0"/>
</file>

<file path=xl/ctrlProps/ctrlProp30.xml><?xml version="1.0" encoding="utf-8"?>
<formControlPr xmlns="http://schemas.microsoft.com/office/spreadsheetml/2009/9/main" objectType="Drop" dropLines="20" dropStyle="combo" dx="25" fmlaLink="A36" fmlaRange="'Nutrient Contents'!$A$7:$A$51" noThreeD="1" sel="2" val="0"/>
</file>

<file path=xl/ctrlProps/ctrlProp31.xml><?xml version="1.0" encoding="utf-8"?>
<formControlPr xmlns="http://schemas.microsoft.com/office/spreadsheetml/2009/9/main" objectType="Drop" dropLines="20" dropStyle="combo" dx="25" fmlaLink="A37" fmlaRange="'Nutrient Contents'!$A$7:$A$51" noThreeD="1" sel="2" val="0"/>
</file>

<file path=xl/ctrlProps/ctrlProp32.xml><?xml version="1.0" encoding="utf-8"?>
<formControlPr xmlns="http://schemas.microsoft.com/office/spreadsheetml/2009/9/main" objectType="Drop" dropLines="20" dropStyle="combo" dx="25" fmlaLink="A38" fmlaRange="'Nutrient Contents'!$A$7:$A$51" noThreeD="1" sel="2" val="0"/>
</file>

<file path=xl/ctrlProps/ctrlProp33.xml><?xml version="1.0" encoding="utf-8"?>
<formControlPr xmlns="http://schemas.microsoft.com/office/spreadsheetml/2009/9/main" objectType="Drop" dropLines="20" dropStyle="combo" dx="25" fmlaLink="A39" fmlaRange="'Nutrient Contents'!$A$7:$A$51" noThreeD="1" sel="2" val="0"/>
</file>

<file path=xl/ctrlProps/ctrlProp34.xml><?xml version="1.0" encoding="utf-8"?>
<formControlPr xmlns="http://schemas.microsoft.com/office/spreadsheetml/2009/9/main" objectType="Drop" dropLines="20" dropStyle="combo" dx="25" fmlaLink="A40" fmlaRange="'Nutrient Contents'!$A$7:$A$51" noThreeD="1" sel="2" val="0"/>
</file>

<file path=xl/ctrlProps/ctrlProp35.xml><?xml version="1.0" encoding="utf-8"?>
<formControlPr xmlns="http://schemas.microsoft.com/office/spreadsheetml/2009/9/main" objectType="Drop" dropLines="20" dropStyle="combo" dx="25" fmlaLink="A41" fmlaRange="'Nutrient Contents'!$A$7:$A$51" noThreeD="1" sel="2" val="0"/>
</file>

<file path=xl/ctrlProps/ctrlProp36.xml><?xml version="1.0" encoding="utf-8"?>
<formControlPr xmlns="http://schemas.microsoft.com/office/spreadsheetml/2009/9/main" objectType="Drop" dropLines="20" dropStyle="combo" dx="25" fmlaLink="A6" fmlaRange="$A$18:$A$48" noThreeD="1" sel="1" val="0"/>
</file>

<file path=xl/ctrlProps/ctrlProp37.xml><?xml version="1.0" encoding="utf-8"?>
<formControlPr xmlns="http://schemas.microsoft.com/office/spreadsheetml/2009/9/main" objectType="Drop" dropLines="20" dropStyle="combo" dx="25" fmlaLink="A7" fmlaRange="$A$18:$A$48" noThreeD="1" sel="18" val="11"/>
</file>

<file path=xl/ctrlProps/ctrlProp38.xml><?xml version="1.0" encoding="utf-8"?>
<formControlPr xmlns="http://schemas.microsoft.com/office/spreadsheetml/2009/9/main" objectType="Drop" dropLines="20" dropStyle="combo" dx="25" fmlaLink="A8" fmlaRange="$A$18:$A$48" noThreeD="1" sel="22" val="11"/>
</file>

<file path=xl/ctrlProps/ctrlProp39.xml><?xml version="1.0" encoding="utf-8"?>
<formControlPr xmlns="http://schemas.microsoft.com/office/spreadsheetml/2009/9/main" objectType="Drop" dropLines="20" dropStyle="combo" dx="25" fmlaLink="A9" fmlaRange="$A$18:$A$48" noThreeD="1" sel="17" val="8"/>
</file>

<file path=xl/ctrlProps/ctrlProp4.xml><?xml version="1.0" encoding="utf-8"?>
<formControlPr xmlns="http://schemas.microsoft.com/office/spreadsheetml/2009/9/main" objectType="Drop" dropLines="20" dropStyle="combo" dx="25" fmlaLink="A10" fmlaRange="'Nutrient Contents'!$A$7:$A$51" noThreeD="1" sel="1" val="0"/>
</file>

<file path=xl/ctrlProps/ctrlProp40.xml><?xml version="1.0" encoding="utf-8"?>
<formControlPr xmlns="http://schemas.microsoft.com/office/spreadsheetml/2009/9/main" objectType="Drop" dropLines="20" dropStyle="combo" dx="25" fmlaLink="A11" fmlaRange="$A$18:$A$48" noThreeD="1" sel="1" val="0"/>
</file>

<file path=xl/ctrlProps/ctrlProp41.xml><?xml version="1.0" encoding="utf-8"?>
<formControlPr xmlns="http://schemas.microsoft.com/office/spreadsheetml/2009/9/main" objectType="Drop" dropLines="20" dropStyle="combo" dx="25" fmlaLink="A10" fmlaRange="$A$18:$A$48" noThreeD="1" sel="18" val="0"/>
</file>

<file path=xl/ctrlProps/ctrlProp42.xml><?xml version="1.0" encoding="utf-8"?>
<formControlPr xmlns="http://schemas.microsoft.com/office/spreadsheetml/2009/9/main" objectType="Drop" dropLines="20" dropStyle="combo" dx="25" fmlaLink="A12" fmlaRange="$A$18:$A$48" noThreeD="1" sel="1" val="0"/>
</file>

<file path=xl/ctrlProps/ctrlProp43.xml><?xml version="1.0" encoding="utf-8"?>
<formControlPr xmlns="http://schemas.microsoft.com/office/spreadsheetml/2009/9/main" objectType="Drop" dropLines="20" dropStyle="combo" dx="25" fmlaLink="A13" fmlaRange="$A$18:$A$48" noThreeD="1" sel="1" val="0"/>
</file>

<file path=xl/ctrlProps/ctrlProp44.xml><?xml version="1.0" encoding="utf-8"?>
<formControlPr xmlns="http://schemas.microsoft.com/office/spreadsheetml/2009/9/main" objectType="Drop" dropLines="20" dropStyle="combo" dx="25" fmlaLink="A14" fmlaRange="$A$18:$A$48" noThreeD="1" sel="1" val="0"/>
</file>

<file path=xl/ctrlProps/ctrlProp45.xml><?xml version="1.0" encoding="utf-8"?>
<formControlPr xmlns="http://schemas.microsoft.com/office/spreadsheetml/2009/9/main" objectType="Drop" dropLines="35" dropStyle="combo" dx="25" fmlaLink="A8" fmlaRange="'Nutrient Contents'!$A$54:$A$104" noThreeD="1" sel="1" val="0"/>
</file>

<file path=xl/ctrlProps/ctrlProp46.xml><?xml version="1.0" encoding="utf-8"?>
<formControlPr xmlns="http://schemas.microsoft.com/office/spreadsheetml/2009/9/main" objectType="Drop" dropLines="35" dropStyle="combo" dx="25" fmlaLink="A9" fmlaRange="'Nutrient Contents'!$A$54:$A$104" noThreeD="1" sel="3" val="0"/>
</file>

<file path=xl/ctrlProps/ctrlProp47.xml><?xml version="1.0" encoding="utf-8"?>
<formControlPr xmlns="http://schemas.microsoft.com/office/spreadsheetml/2009/9/main" objectType="Drop" dropLines="35" dropStyle="combo" dx="25" fmlaLink="A10" fmlaRange="'Nutrient Contents'!$A$54:$A$104" noThreeD="1" sel="6" val="0"/>
</file>

<file path=xl/ctrlProps/ctrlProp48.xml><?xml version="1.0" encoding="utf-8"?>
<formControlPr xmlns="http://schemas.microsoft.com/office/spreadsheetml/2009/9/main" objectType="Drop" dropLines="35" dropStyle="combo" dx="25" fmlaLink="A11" fmlaRange="'Nutrient Contents'!$A$54:$A$104" noThreeD="1" sel="17" val="0"/>
</file>

<file path=xl/ctrlProps/ctrlProp49.xml><?xml version="1.0" encoding="utf-8"?>
<formControlPr xmlns="http://schemas.microsoft.com/office/spreadsheetml/2009/9/main" objectType="Drop" dropLines="35" dropStyle="combo" dx="25" fmlaLink="A12" fmlaRange="'Nutrient Contents'!$A$54:$A$104" noThreeD="1" sel="18" val="0"/>
</file>

<file path=xl/ctrlProps/ctrlProp5.xml><?xml version="1.0" encoding="utf-8"?>
<formControlPr xmlns="http://schemas.microsoft.com/office/spreadsheetml/2009/9/main" objectType="Drop" dropLines="20" dropStyle="combo" dx="25" fmlaLink="A11" fmlaRange="'Nutrient Contents'!$A$7:$A$51" noThreeD="1" sel="1" val="0"/>
</file>

<file path=xl/ctrlProps/ctrlProp50.xml><?xml version="1.0" encoding="utf-8"?>
<formControlPr xmlns="http://schemas.microsoft.com/office/spreadsheetml/2009/9/main" objectType="Drop" dropLines="35" dropStyle="combo" dx="25" fmlaLink="A13" fmlaRange="'Nutrient Contents'!$A$54:$A$104" noThreeD="1" sel="11" val="0"/>
</file>

<file path=xl/ctrlProps/ctrlProp51.xml><?xml version="1.0" encoding="utf-8"?>
<formControlPr xmlns="http://schemas.microsoft.com/office/spreadsheetml/2009/9/main" objectType="Drop" dropLines="35" dropStyle="combo" dx="25" fmlaLink="A14" fmlaRange="'Nutrient Contents'!$A$54:$A$104" noThreeD="1" sel="23" val="0"/>
</file>

<file path=xl/ctrlProps/ctrlProp52.xml><?xml version="1.0" encoding="utf-8"?>
<formControlPr xmlns="http://schemas.microsoft.com/office/spreadsheetml/2009/9/main" objectType="Drop" dropLines="35" dropStyle="combo" dx="25" fmlaLink="A15" fmlaRange="'Nutrient Contents'!$A$54:$A$104" noThreeD="1" sel="24" val="0"/>
</file>

<file path=xl/ctrlProps/ctrlProp53.xml><?xml version="1.0" encoding="utf-8"?>
<formControlPr xmlns="http://schemas.microsoft.com/office/spreadsheetml/2009/9/main" objectType="Drop" dropLines="35" dropStyle="combo" dx="25" fmlaLink="A16" fmlaRange="'Nutrient Contents'!$A$54:$A$104" noThreeD="1" sel="1" val="0"/>
</file>

<file path=xl/ctrlProps/ctrlProp54.xml><?xml version="1.0" encoding="utf-8"?>
<formControlPr xmlns="http://schemas.microsoft.com/office/spreadsheetml/2009/9/main" objectType="Drop" dropLines="35" dropStyle="combo" dx="25" fmlaLink="A17" fmlaRange="'Nutrient Contents'!$A$54:$A$104" noThreeD="1" sel="1" val="0"/>
</file>

<file path=xl/ctrlProps/ctrlProp55.xml><?xml version="1.0" encoding="utf-8"?>
<formControlPr xmlns="http://schemas.microsoft.com/office/spreadsheetml/2009/9/main" objectType="Drop" dropLines="35" dropStyle="combo" dx="25" fmlaLink="A18" fmlaRange="'Nutrient Contents'!$A$54:$A$104" noThreeD="1" sel="1" val="0"/>
</file>

<file path=xl/ctrlProps/ctrlProp56.xml><?xml version="1.0" encoding="utf-8"?>
<formControlPr xmlns="http://schemas.microsoft.com/office/spreadsheetml/2009/9/main" objectType="Drop" dropLines="35" dropStyle="combo" dx="25" fmlaLink="A19" fmlaRange="'Nutrient Contents'!$A$54:$A$104" noThreeD="1" sel="1" val="0"/>
</file>

<file path=xl/ctrlProps/ctrlProp57.xml><?xml version="1.0" encoding="utf-8"?>
<formControlPr xmlns="http://schemas.microsoft.com/office/spreadsheetml/2009/9/main" objectType="Drop" dropLines="35" dropStyle="combo" dx="25" fmlaLink="A20" fmlaRange="'Nutrient Contents'!$A$54:$A$104" noThreeD="1" sel="1" val="0"/>
</file>

<file path=xl/ctrlProps/ctrlProp58.xml><?xml version="1.0" encoding="utf-8"?>
<formControlPr xmlns="http://schemas.microsoft.com/office/spreadsheetml/2009/9/main" objectType="Drop" dropLines="35" dropStyle="combo" dx="25" fmlaLink="A21" fmlaRange="'Nutrient Contents'!$A$54:$A$104" noThreeD="1" sel="1" val="0"/>
</file>

<file path=xl/ctrlProps/ctrlProp59.xml><?xml version="1.0" encoding="utf-8"?>
<formControlPr xmlns="http://schemas.microsoft.com/office/spreadsheetml/2009/9/main" objectType="Drop" dropLines="35" dropStyle="combo" dx="25" fmlaLink="A22" fmlaRange="'Nutrient Contents'!$A$54:$A$104" noThreeD="1" sel="1" val="0"/>
</file>

<file path=xl/ctrlProps/ctrlProp6.xml><?xml version="1.0" encoding="utf-8"?>
<formControlPr xmlns="http://schemas.microsoft.com/office/spreadsheetml/2009/9/main" objectType="Drop" dropLines="20" dropStyle="combo" dx="25" fmlaLink="A12" fmlaRange="'Nutrient Contents'!$A$7:$A$51" noThreeD="1" sel="1" val="0"/>
</file>

<file path=xl/ctrlProps/ctrlProp60.xml><?xml version="1.0" encoding="utf-8"?>
<formControlPr xmlns="http://schemas.microsoft.com/office/spreadsheetml/2009/9/main" objectType="Drop" dropLines="35" dropStyle="combo" dx="25" fmlaLink="A23" fmlaRange="'Nutrient Contents'!$A$54:$A$104" noThreeD="1" sel="1" val="0"/>
</file>

<file path=xl/ctrlProps/ctrlProp61.xml><?xml version="1.0" encoding="utf-8"?>
<formControlPr xmlns="http://schemas.microsoft.com/office/spreadsheetml/2009/9/main" objectType="Drop" dropLines="35" dropStyle="combo" dx="25" fmlaLink="A24" fmlaRange="'Nutrient Contents'!$A$54:$A$104" noThreeD="1" sel="1" val="0"/>
</file>

<file path=xl/ctrlProps/ctrlProp62.xml><?xml version="1.0" encoding="utf-8"?>
<formControlPr xmlns="http://schemas.microsoft.com/office/spreadsheetml/2009/9/main" objectType="Drop" dropLines="35" dropStyle="combo" dx="25" fmlaLink="A25" fmlaRange="'Nutrient Contents'!$A$54:$A$104" noThreeD="1" sel="1" val="0"/>
</file>

<file path=xl/ctrlProps/ctrlProp63.xml><?xml version="1.0" encoding="utf-8"?>
<formControlPr xmlns="http://schemas.microsoft.com/office/spreadsheetml/2009/9/main" objectType="Drop" dropLines="35" dropStyle="combo" dx="25" fmlaLink="A26" fmlaRange="'Nutrient Contents'!$A$54:$A$104" noThreeD="1" sel="1" val="0"/>
</file>

<file path=xl/ctrlProps/ctrlProp64.xml><?xml version="1.0" encoding="utf-8"?>
<formControlPr xmlns="http://schemas.microsoft.com/office/spreadsheetml/2009/9/main" objectType="Drop" dropLines="35" dropStyle="combo" dx="25" fmlaLink="A27" fmlaRange="'Nutrient Contents'!$A$54:$A$104" noThreeD="1" sel="1" val="0"/>
</file>

<file path=xl/ctrlProps/ctrlProp65.xml><?xml version="1.0" encoding="utf-8"?>
<formControlPr xmlns="http://schemas.microsoft.com/office/spreadsheetml/2009/9/main" objectType="Drop" dropLines="35" dropStyle="combo" dx="25" fmlaLink="A28" fmlaRange="'Nutrient Contents'!$A$54:$A$104" noThreeD="1" sel="38" val="16"/>
</file>

<file path=xl/ctrlProps/ctrlProp66.xml><?xml version="1.0" encoding="utf-8"?>
<formControlPr xmlns="http://schemas.microsoft.com/office/spreadsheetml/2009/9/main" objectType="Drop" dropLines="35" dropStyle="combo" dx="25" fmlaLink="A29" fmlaRange="'Nutrient Contents'!$A$54:$A$104" noThreeD="1" sel="38" val="16"/>
</file>

<file path=xl/ctrlProps/ctrlProp67.xml><?xml version="1.0" encoding="utf-8"?>
<formControlPr xmlns="http://schemas.microsoft.com/office/spreadsheetml/2009/9/main" objectType="Drop" dropLines="35" dropStyle="combo" dx="25" fmlaLink="A30" fmlaRange="'Nutrient Contents'!$A$54:$A$104" noThreeD="1" sel="38" val="16"/>
</file>

<file path=xl/ctrlProps/ctrlProp68.xml><?xml version="1.0" encoding="utf-8"?>
<formControlPr xmlns="http://schemas.microsoft.com/office/spreadsheetml/2009/9/main" objectType="Drop" dropLines="35" dropStyle="combo" dx="25" fmlaLink="A31" fmlaRange="'Nutrient Contents'!$A$54:$A$104" noThreeD="1" sel="38" val="16"/>
</file>

<file path=xl/ctrlProps/ctrlProp69.xml><?xml version="1.0" encoding="utf-8"?>
<formControlPr xmlns="http://schemas.microsoft.com/office/spreadsheetml/2009/9/main" objectType="Drop" dropLines="35" dropStyle="combo" dx="25" fmlaLink="A32" fmlaRange="'Nutrient Contents'!$A$54:$A$104" noThreeD="1" sel="38" val="16"/>
</file>

<file path=xl/ctrlProps/ctrlProp7.xml><?xml version="1.0" encoding="utf-8"?>
<formControlPr xmlns="http://schemas.microsoft.com/office/spreadsheetml/2009/9/main" objectType="Drop" dropLines="20" dropStyle="combo" dx="25" fmlaLink="A13" fmlaRange="'Nutrient Contents'!$A$7:$A$51" noThreeD="1" sel="1" val="0"/>
</file>

<file path=xl/ctrlProps/ctrlProp70.xml><?xml version="1.0" encoding="utf-8"?>
<formControlPr xmlns="http://schemas.microsoft.com/office/spreadsheetml/2009/9/main" objectType="Drop" dropLines="35" dropStyle="combo" dx="25" fmlaLink="A33" fmlaRange="'Nutrient Contents'!$A$54:$A$104" noThreeD="1" sel="38" val="16"/>
</file>

<file path=xl/ctrlProps/ctrlProp71.xml><?xml version="1.0" encoding="utf-8"?>
<formControlPr xmlns="http://schemas.microsoft.com/office/spreadsheetml/2009/9/main" objectType="Drop" dropLines="35" dropStyle="combo" dx="25" fmlaLink="A34" fmlaRange="'Nutrient Contents'!$A$54:$A$104" noThreeD="1" sel="38" val="16"/>
</file>

<file path=xl/ctrlProps/ctrlProp72.xml><?xml version="1.0" encoding="utf-8"?>
<formControlPr xmlns="http://schemas.microsoft.com/office/spreadsheetml/2009/9/main" objectType="Drop" dropLines="20" dropStyle="combo" dx="25" fmlaLink="A8" fmlaRange="'Nutrient Contents'!$A$106:$A$130" noThreeD="1" sel="8" val="5"/>
</file>

<file path=xl/ctrlProps/ctrlProp73.xml><?xml version="1.0" encoding="utf-8"?>
<formControlPr xmlns="http://schemas.microsoft.com/office/spreadsheetml/2009/9/main" objectType="Drop" dropLines="20" dropStyle="combo" dx="25" fmlaLink="A9" fmlaRange="'Nutrient Contents'!$A$106:$A$130" noThreeD="1" sel="8" val="3"/>
</file>

<file path=xl/ctrlProps/ctrlProp74.xml><?xml version="1.0" encoding="utf-8"?>
<formControlPr xmlns="http://schemas.microsoft.com/office/spreadsheetml/2009/9/main" objectType="Drop" dropLines="20" dropStyle="combo" dx="25" fmlaLink="A10" fmlaRange="'Nutrient Contents'!$A$106:$A$130" noThreeD="1" sel="8" val="5"/>
</file>

<file path=xl/ctrlProps/ctrlProp75.xml><?xml version="1.0" encoding="utf-8"?>
<formControlPr xmlns="http://schemas.microsoft.com/office/spreadsheetml/2009/9/main" objectType="Drop" dropLines="20" dropStyle="combo" dx="25" fmlaLink="A11" fmlaRange="'Nutrient Contents'!$A$106:$A$130" noThreeD="1" sel="8" val="5"/>
</file>

<file path=xl/ctrlProps/ctrlProp76.xml><?xml version="1.0" encoding="utf-8"?>
<formControlPr xmlns="http://schemas.microsoft.com/office/spreadsheetml/2009/9/main" objectType="Drop" dropLines="20" dropStyle="combo" dx="25" fmlaLink="A12" fmlaRange="'Nutrient Contents'!$A$106:$A$130" noThreeD="1" sel="8" val="5"/>
</file>

<file path=xl/ctrlProps/ctrlProp77.xml><?xml version="1.0" encoding="utf-8"?>
<formControlPr xmlns="http://schemas.microsoft.com/office/spreadsheetml/2009/9/main" objectType="Drop" dropLines="20" dropStyle="combo" dx="25" fmlaLink="A13" fmlaRange="'Nutrient Contents'!$A$106:$A$130" noThreeD="1" sel="8" val="5"/>
</file>

<file path=xl/ctrlProps/ctrlProp78.xml><?xml version="1.0" encoding="utf-8"?>
<formControlPr xmlns="http://schemas.microsoft.com/office/spreadsheetml/2009/9/main" objectType="Drop" dropLines="20" dropStyle="combo" dx="25" fmlaLink="A14" fmlaRange="'Nutrient Contents'!$A$106:$A$130" noThreeD="1" sel="8" val="5"/>
</file>

<file path=xl/ctrlProps/ctrlProp79.xml><?xml version="1.0" encoding="utf-8"?>
<formControlPr xmlns="http://schemas.microsoft.com/office/spreadsheetml/2009/9/main" objectType="Drop" dropLines="20" dropStyle="combo" dx="25" fmlaLink="A15" fmlaRange="'Nutrient Contents'!$A$106:$A$130" noThreeD="1" sel="8" val="5"/>
</file>

<file path=xl/ctrlProps/ctrlProp8.xml><?xml version="1.0" encoding="utf-8"?>
<formControlPr xmlns="http://schemas.microsoft.com/office/spreadsheetml/2009/9/main" objectType="Drop" dropLines="20" dropStyle="combo" dx="25" fmlaLink="A14" fmlaRange="'Nutrient Contents'!$A$7:$A$51" noThreeD="1" sel="1" val="0"/>
</file>

<file path=xl/ctrlProps/ctrlProp80.xml><?xml version="1.0" encoding="utf-8"?>
<formControlPr xmlns="http://schemas.microsoft.com/office/spreadsheetml/2009/9/main" objectType="Drop" dropLines="20" dropStyle="combo" dx="25" fmlaLink="A16" fmlaRange="'Nutrient Contents'!$A$106:$A$130" noThreeD="1" sel="8" val="5"/>
</file>

<file path=xl/ctrlProps/ctrlProp81.xml><?xml version="1.0" encoding="utf-8"?>
<formControlPr xmlns="http://schemas.microsoft.com/office/spreadsheetml/2009/9/main" objectType="Drop" dropLines="20" dropStyle="combo" dx="25" fmlaLink="A17" fmlaRange="'Nutrient Contents'!$A$106:$A$130" noThreeD="1" sel="8" val="5"/>
</file>

<file path=xl/ctrlProps/ctrlProp82.xml><?xml version="1.0" encoding="utf-8"?>
<formControlPr xmlns="http://schemas.microsoft.com/office/spreadsheetml/2009/9/main" objectType="Drop" dropLines="20" dropStyle="combo" dx="25" fmlaLink="A18" fmlaRange="'Nutrient Contents'!$A$106:$A$130" noThreeD="1" sel="8" val="5"/>
</file>

<file path=xl/ctrlProps/ctrlProp83.xml><?xml version="1.0" encoding="utf-8"?>
<formControlPr xmlns="http://schemas.microsoft.com/office/spreadsheetml/2009/9/main" objectType="Drop" dropLines="20" dropStyle="combo" dx="25" fmlaLink="A19" fmlaRange="'Nutrient Contents'!$A$106:$A$130" noThreeD="1" sel="8" val="5"/>
</file>

<file path=xl/ctrlProps/ctrlProp84.xml><?xml version="1.0" encoding="utf-8"?>
<formControlPr xmlns="http://schemas.microsoft.com/office/spreadsheetml/2009/9/main" objectType="Drop" dropLines="20" dropStyle="combo" dx="25" fmlaLink="A20" fmlaRange="'Nutrient Contents'!$A$106:$A$130" noThreeD="1" sel="8" val="5"/>
</file>

<file path=xl/ctrlProps/ctrlProp85.xml><?xml version="1.0" encoding="utf-8"?>
<formControlPr xmlns="http://schemas.microsoft.com/office/spreadsheetml/2009/9/main" objectType="Drop" dropLines="20" dropStyle="combo" dx="25" fmlaLink="A21" fmlaRange="'Nutrient Contents'!$A$106:$A$130" noThreeD="1" sel="8" val="5"/>
</file>

<file path=xl/ctrlProps/ctrlProp86.xml><?xml version="1.0" encoding="utf-8"?>
<formControlPr xmlns="http://schemas.microsoft.com/office/spreadsheetml/2009/9/main" objectType="Drop" dropLines="20" dropStyle="combo" dx="25" fmlaLink="A22" fmlaRange="'Nutrient Contents'!$A$106:$A$130" noThreeD="1" sel="8" val="5"/>
</file>

<file path=xl/ctrlProps/ctrlProp9.xml><?xml version="1.0" encoding="utf-8"?>
<formControlPr xmlns="http://schemas.microsoft.com/office/spreadsheetml/2009/9/main" objectType="Drop" dropLines="20" dropStyle="combo" dx="25" fmlaLink="A15" fmlaRange="'Nutrient Contents'!$A$7:$A$5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603251</xdr:colOff>
      <xdr:row>3</xdr:row>
      <xdr:rowOff>50800</xdr:rowOff>
    </xdr:from>
    <xdr:to>
      <xdr:col>0</xdr:col>
      <xdr:colOff>6168079</xdr:colOff>
      <xdr:row>23</xdr:row>
      <xdr:rowOff>127000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3251" y="958850"/>
          <a:ext cx="5564828" cy="3797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6</xdr:row>
          <xdr:rowOff>12700</xdr:rowOff>
        </xdr:from>
        <xdr:to>
          <xdr:col>0</xdr:col>
          <xdr:colOff>1390650</xdr:colOff>
          <xdr:row>6</xdr:row>
          <xdr:rowOff>222250</xdr:rowOff>
        </xdr:to>
        <xdr:sp macro="" textlink="">
          <xdr:nvSpPr>
            <xdr:cNvPr id="19457" name="Drop Down 1" hidden="1">
              <a:extLst>
                <a:ext uri="{63B3BB69-23CF-44E3-9099-C40C66FF867C}">
                  <a14:compatExt spid="_x0000_s19457"/>
                </a:ext>
                <a:ext uri="{FF2B5EF4-FFF2-40B4-BE49-F238E27FC236}">
                  <a16:creationId xmlns:a16="http://schemas.microsoft.com/office/drawing/2014/main" id="{00000000-0008-0000-0300-00000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xdr:row>
          <xdr:rowOff>19050</xdr:rowOff>
        </xdr:from>
        <xdr:to>
          <xdr:col>0</xdr:col>
          <xdr:colOff>1390650</xdr:colOff>
          <xdr:row>7</xdr:row>
          <xdr:rowOff>228600</xdr:rowOff>
        </xdr:to>
        <xdr:sp macro="" textlink="">
          <xdr:nvSpPr>
            <xdr:cNvPr id="19458" name="Drop Down 2" hidden="1">
              <a:extLst>
                <a:ext uri="{63B3BB69-23CF-44E3-9099-C40C66FF867C}">
                  <a14:compatExt spid="_x0000_s19458"/>
                </a:ext>
                <a:ext uri="{FF2B5EF4-FFF2-40B4-BE49-F238E27FC236}">
                  <a16:creationId xmlns:a16="http://schemas.microsoft.com/office/drawing/2014/main" id="{00000000-0008-0000-0300-00000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8</xdr:row>
          <xdr:rowOff>25400</xdr:rowOff>
        </xdr:from>
        <xdr:to>
          <xdr:col>0</xdr:col>
          <xdr:colOff>1390650</xdr:colOff>
          <xdr:row>8</xdr:row>
          <xdr:rowOff>241300</xdr:rowOff>
        </xdr:to>
        <xdr:sp macro="" textlink="">
          <xdr:nvSpPr>
            <xdr:cNvPr id="19459" name="Drop Down 3" hidden="1">
              <a:extLst>
                <a:ext uri="{63B3BB69-23CF-44E3-9099-C40C66FF867C}">
                  <a14:compatExt spid="_x0000_s19459"/>
                </a:ext>
                <a:ext uri="{FF2B5EF4-FFF2-40B4-BE49-F238E27FC236}">
                  <a16:creationId xmlns:a16="http://schemas.microsoft.com/office/drawing/2014/main" id="{00000000-0008-0000-0300-00000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xdr:row>
          <xdr:rowOff>25400</xdr:rowOff>
        </xdr:from>
        <xdr:to>
          <xdr:col>0</xdr:col>
          <xdr:colOff>1390650</xdr:colOff>
          <xdr:row>9</xdr:row>
          <xdr:rowOff>241300</xdr:rowOff>
        </xdr:to>
        <xdr:sp macro="" textlink="">
          <xdr:nvSpPr>
            <xdr:cNvPr id="19460" name="Drop Down 4" hidden="1">
              <a:extLst>
                <a:ext uri="{63B3BB69-23CF-44E3-9099-C40C66FF867C}">
                  <a14:compatExt spid="_x0000_s19460"/>
                </a:ext>
                <a:ext uri="{FF2B5EF4-FFF2-40B4-BE49-F238E27FC236}">
                  <a16:creationId xmlns:a16="http://schemas.microsoft.com/office/drawing/2014/main" id="{00000000-0008-0000-0300-00000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xdr:row>
          <xdr:rowOff>25400</xdr:rowOff>
        </xdr:from>
        <xdr:to>
          <xdr:col>0</xdr:col>
          <xdr:colOff>1390650</xdr:colOff>
          <xdr:row>10</xdr:row>
          <xdr:rowOff>241300</xdr:rowOff>
        </xdr:to>
        <xdr:sp macro="" textlink="">
          <xdr:nvSpPr>
            <xdr:cNvPr id="19461" name="Drop Down 5" hidden="1">
              <a:extLst>
                <a:ext uri="{63B3BB69-23CF-44E3-9099-C40C66FF867C}">
                  <a14:compatExt spid="_x0000_s19461"/>
                </a:ext>
                <a:ext uri="{FF2B5EF4-FFF2-40B4-BE49-F238E27FC236}">
                  <a16:creationId xmlns:a16="http://schemas.microsoft.com/office/drawing/2014/main" id="{00000000-0008-0000-0300-00000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25400</xdr:rowOff>
        </xdr:from>
        <xdr:to>
          <xdr:col>0</xdr:col>
          <xdr:colOff>1390650</xdr:colOff>
          <xdr:row>11</xdr:row>
          <xdr:rowOff>241300</xdr:rowOff>
        </xdr:to>
        <xdr:sp macro="" textlink="">
          <xdr:nvSpPr>
            <xdr:cNvPr id="19462" name="Drop Down 6" hidden="1">
              <a:extLst>
                <a:ext uri="{63B3BB69-23CF-44E3-9099-C40C66FF867C}">
                  <a14:compatExt spid="_x0000_s19462"/>
                </a:ext>
                <a:ext uri="{FF2B5EF4-FFF2-40B4-BE49-F238E27FC236}">
                  <a16:creationId xmlns:a16="http://schemas.microsoft.com/office/drawing/2014/main" id="{00000000-0008-0000-0300-00000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12</xdr:row>
          <xdr:rowOff>25400</xdr:rowOff>
        </xdr:from>
        <xdr:to>
          <xdr:col>0</xdr:col>
          <xdr:colOff>1390650</xdr:colOff>
          <xdr:row>12</xdr:row>
          <xdr:rowOff>241300</xdr:rowOff>
        </xdr:to>
        <xdr:sp macro="" textlink="">
          <xdr:nvSpPr>
            <xdr:cNvPr id="19463" name="Drop Down 7" hidden="1">
              <a:extLst>
                <a:ext uri="{63B3BB69-23CF-44E3-9099-C40C66FF867C}">
                  <a14:compatExt spid="_x0000_s19463"/>
                </a:ext>
                <a:ext uri="{FF2B5EF4-FFF2-40B4-BE49-F238E27FC236}">
                  <a16:creationId xmlns:a16="http://schemas.microsoft.com/office/drawing/2014/main" id="{00000000-0008-0000-0300-00000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25400</xdr:rowOff>
        </xdr:from>
        <xdr:to>
          <xdr:col>0</xdr:col>
          <xdr:colOff>1390650</xdr:colOff>
          <xdr:row>13</xdr:row>
          <xdr:rowOff>241300</xdr:rowOff>
        </xdr:to>
        <xdr:sp macro="" textlink="">
          <xdr:nvSpPr>
            <xdr:cNvPr id="19464" name="Drop Down 8" hidden="1">
              <a:extLst>
                <a:ext uri="{63B3BB69-23CF-44E3-9099-C40C66FF867C}">
                  <a14:compatExt spid="_x0000_s19464"/>
                </a:ext>
                <a:ext uri="{FF2B5EF4-FFF2-40B4-BE49-F238E27FC236}">
                  <a16:creationId xmlns:a16="http://schemas.microsoft.com/office/drawing/2014/main" id="{00000000-0008-0000-0300-00000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14</xdr:row>
          <xdr:rowOff>25400</xdr:rowOff>
        </xdr:from>
        <xdr:to>
          <xdr:col>0</xdr:col>
          <xdr:colOff>1390650</xdr:colOff>
          <xdr:row>14</xdr:row>
          <xdr:rowOff>241300</xdr:rowOff>
        </xdr:to>
        <xdr:sp macro="" textlink="">
          <xdr:nvSpPr>
            <xdr:cNvPr id="19465" name="Drop Down 9" hidden="1">
              <a:extLst>
                <a:ext uri="{63B3BB69-23CF-44E3-9099-C40C66FF867C}">
                  <a14:compatExt spid="_x0000_s19465"/>
                </a:ext>
                <a:ext uri="{FF2B5EF4-FFF2-40B4-BE49-F238E27FC236}">
                  <a16:creationId xmlns:a16="http://schemas.microsoft.com/office/drawing/2014/main" id="{00000000-0008-0000-0300-00000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15</xdr:row>
          <xdr:rowOff>25400</xdr:rowOff>
        </xdr:from>
        <xdr:to>
          <xdr:col>0</xdr:col>
          <xdr:colOff>1390650</xdr:colOff>
          <xdr:row>15</xdr:row>
          <xdr:rowOff>241300</xdr:rowOff>
        </xdr:to>
        <xdr:sp macro="" textlink="">
          <xdr:nvSpPr>
            <xdr:cNvPr id="19466" name="Drop Down 10" hidden="1">
              <a:extLst>
                <a:ext uri="{63B3BB69-23CF-44E3-9099-C40C66FF867C}">
                  <a14:compatExt spid="_x0000_s19466"/>
                </a:ext>
                <a:ext uri="{FF2B5EF4-FFF2-40B4-BE49-F238E27FC236}">
                  <a16:creationId xmlns:a16="http://schemas.microsoft.com/office/drawing/2014/main" id="{00000000-0008-0000-0300-00000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16</xdr:row>
          <xdr:rowOff>25400</xdr:rowOff>
        </xdr:from>
        <xdr:to>
          <xdr:col>0</xdr:col>
          <xdr:colOff>1390650</xdr:colOff>
          <xdr:row>16</xdr:row>
          <xdr:rowOff>241300</xdr:rowOff>
        </xdr:to>
        <xdr:sp macro="" textlink="">
          <xdr:nvSpPr>
            <xdr:cNvPr id="19467" name="Drop Down 11" hidden="1">
              <a:extLst>
                <a:ext uri="{63B3BB69-23CF-44E3-9099-C40C66FF867C}">
                  <a14:compatExt spid="_x0000_s19467"/>
                </a:ext>
                <a:ext uri="{FF2B5EF4-FFF2-40B4-BE49-F238E27FC236}">
                  <a16:creationId xmlns:a16="http://schemas.microsoft.com/office/drawing/2014/main" id="{00000000-0008-0000-0300-00000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17</xdr:row>
          <xdr:rowOff>25400</xdr:rowOff>
        </xdr:from>
        <xdr:to>
          <xdr:col>0</xdr:col>
          <xdr:colOff>1390650</xdr:colOff>
          <xdr:row>17</xdr:row>
          <xdr:rowOff>241300</xdr:rowOff>
        </xdr:to>
        <xdr:sp macro="" textlink="">
          <xdr:nvSpPr>
            <xdr:cNvPr id="19468" name="Drop Down 12" hidden="1">
              <a:extLst>
                <a:ext uri="{63B3BB69-23CF-44E3-9099-C40C66FF867C}">
                  <a14:compatExt spid="_x0000_s19468"/>
                </a:ext>
                <a:ext uri="{FF2B5EF4-FFF2-40B4-BE49-F238E27FC236}">
                  <a16:creationId xmlns:a16="http://schemas.microsoft.com/office/drawing/2014/main" id="{00000000-0008-0000-0300-00000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18</xdr:row>
          <xdr:rowOff>25400</xdr:rowOff>
        </xdr:from>
        <xdr:to>
          <xdr:col>0</xdr:col>
          <xdr:colOff>1390650</xdr:colOff>
          <xdr:row>18</xdr:row>
          <xdr:rowOff>241300</xdr:rowOff>
        </xdr:to>
        <xdr:sp macro="" textlink="">
          <xdr:nvSpPr>
            <xdr:cNvPr id="19469" name="Drop Down 13" hidden="1">
              <a:extLst>
                <a:ext uri="{63B3BB69-23CF-44E3-9099-C40C66FF867C}">
                  <a14:compatExt spid="_x0000_s19469"/>
                </a:ext>
                <a:ext uri="{FF2B5EF4-FFF2-40B4-BE49-F238E27FC236}">
                  <a16:creationId xmlns:a16="http://schemas.microsoft.com/office/drawing/2014/main" id="{00000000-0008-0000-0300-00000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19</xdr:row>
          <xdr:rowOff>25400</xdr:rowOff>
        </xdr:from>
        <xdr:to>
          <xdr:col>0</xdr:col>
          <xdr:colOff>1390650</xdr:colOff>
          <xdr:row>19</xdr:row>
          <xdr:rowOff>241300</xdr:rowOff>
        </xdr:to>
        <xdr:sp macro="" textlink="">
          <xdr:nvSpPr>
            <xdr:cNvPr id="19470" name="Drop Down 14" hidden="1">
              <a:extLst>
                <a:ext uri="{63B3BB69-23CF-44E3-9099-C40C66FF867C}">
                  <a14:compatExt spid="_x0000_s19470"/>
                </a:ext>
                <a:ext uri="{FF2B5EF4-FFF2-40B4-BE49-F238E27FC236}">
                  <a16:creationId xmlns:a16="http://schemas.microsoft.com/office/drawing/2014/main" id="{00000000-0008-0000-0300-00000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20</xdr:row>
          <xdr:rowOff>25400</xdr:rowOff>
        </xdr:from>
        <xdr:to>
          <xdr:col>0</xdr:col>
          <xdr:colOff>1390650</xdr:colOff>
          <xdr:row>20</xdr:row>
          <xdr:rowOff>241300</xdr:rowOff>
        </xdr:to>
        <xdr:sp macro="" textlink="">
          <xdr:nvSpPr>
            <xdr:cNvPr id="19471" name="Drop Down 15" hidden="1">
              <a:extLst>
                <a:ext uri="{63B3BB69-23CF-44E3-9099-C40C66FF867C}">
                  <a14:compatExt spid="_x0000_s19471"/>
                </a:ext>
                <a:ext uri="{FF2B5EF4-FFF2-40B4-BE49-F238E27FC236}">
                  <a16:creationId xmlns:a16="http://schemas.microsoft.com/office/drawing/2014/main" id="{00000000-0008-0000-0300-00000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21</xdr:row>
          <xdr:rowOff>25400</xdr:rowOff>
        </xdr:from>
        <xdr:to>
          <xdr:col>0</xdr:col>
          <xdr:colOff>1390650</xdr:colOff>
          <xdr:row>21</xdr:row>
          <xdr:rowOff>241300</xdr:rowOff>
        </xdr:to>
        <xdr:sp macro="" textlink="">
          <xdr:nvSpPr>
            <xdr:cNvPr id="19472" name="Drop Down 16" hidden="1">
              <a:extLst>
                <a:ext uri="{63B3BB69-23CF-44E3-9099-C40C66FF867C}">
                  <a14:compatExt spid="_x0000_s19472"/>
                </a:ext>
                <a:ext uri="{FF2B5EF4-FFF2-40B4-BE49-F238E27FC236}">
                  <a16:creationId xmlns:a16="http://schemas.microsoft.com/office/drawing/2014/main" id="{00000000-0008-0000-0300-00001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22</xdr:row>
          <xdr:rowOff>25400</xdr:rowOff>
        </xdr:from>
        <xdr:to>
          <xdr:col>0</xdr:col>
          <xdr:colOff>1390650</xdr:colOff>
          <xdr:row>22</xdr:row>
          <xdr:rowOff>241300</xdr:rowOff>
        </xdr:to>
        <xdr:sp macro="" textlink="">
          <xdr:nvSpPr>
            <xdr:cNvPr id="19473" name="Drop Down 17" hidden="1">
              <a:extLst>
                <a:ext uri="{63B3BB69-23CF-44E3-9099-C40C66FF867C}">
                  <a14:compatExt spid="_x0000_s19473"/>
                </a:ext>
                <a:ext uri="{FF2B5EF4-FFF2-40B4-BE49-F238E27FC236}">
                  <a16:creationId xmlns:a16="http://schemas.microsoft.com/office/drawing/2014/main" id="{00000000-0008-0000-0300-00001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23</xdr:row>
          <xdr:rowOff>25400</xdr:rowOff>
        </xdr:from>
        <xdr:to>
          <xdr:col>0</xdr:col>
          <xdr:colOff>1390650</xdr:colOff>
          <xdr:row>23</xdr:row>
          <xdr:rowOff>241300</xdr:rowOff>
        </xdr:to>
        <xdr:sp macro="" textlink="">
          <xdr:nvSpPr>
            <xdr:cNvPr id="19474" name="Drop Down 18" hidden="1">
              <a:extLst>
                <a:ext uri="{63B3BB69-23CF-44E3-9099-C40C66FF867C}">
                  <a14:compatExt spid="_x0000_s19474"/>
                </a:ext>
                <a:ext uri="{FF2B5EF4-FFF2-40B4-BE49-F238E27FC236}">
                  <a16:creationId xmlns:a16="http://schemas.microsoft.com/office/drawing/2014/main" id="{00000000-0008-0000-0300-00001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24</xdr:row>
          <xdr:rowOff>25400</xdr:rowOff>
        </xdr:from>
        <xdr:to>
          <xdr:col>0</xdr:col>
          <xdr:colOff>1390650</xdr:colOff>
          <xdr:row>24</xdr:row>
          <xdr:rowOff>241300</xdr:rowOff>
        </xdr:to>
        <xdr:sp macro="" textlink="">
          <xdr:nvSpPr>
            <xdr:cNvPr id="19475" name="Drop Down 19" hidden="1">
              <a:extLst>
                <a:ext uri="{63B3BB69-23CF-44E3-9099-C40C66FF867C}">
                  <a14:compatExt spid="_x0000_s19475"/>
                </a:ext>
                <a:ext uri="{FF2B5EF4-FFF2-40B4-BE49-F238E27FC236}">
                  <a16:creationId xmlns:a16="http://schemas.microsoft.com/office/drawing/2014/main" id="{00000000-0008-0000-0300-00001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25</xdr:row>
          <xdr:rowOff>25400</xdr:rowOff>
        </xdr:from>
        <xdr:to>
          <xdr:col>0</xdr:col>
          <xdr:colOff>1390650</xdr:colOff>
          <xdr:row>25</xdr:row>
          <xdr:rowOff>241300</xdr:rowOff>
        </xdr:to>
        <xdr:sp macro="" textlink="">
          <xdr:nvSpPr>
            <xdr:cNvPr id="19476" name="Drop Down 20" hidden="1">
              <a:extLst>
                <a:ext uri="{63B3BB69-23CF-44E3-9099-C40C66FF867C}">
                  <a14:compatExt spid="_x0000_s19476"/>
                </a:ext>
                <a:ext uri="{FF2B5EF4-FFF2-40B4-BE49-F238E27FC236}">
                  <a16:creationId xmlns:a16="http://schemas.microsoft.com/office/drawing/2014/main" id="{00000000-0008-0000-0300-000014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26</xdr:row>
          <xdr:rowOff>25400</xdr:rowOff>
        </xdr:from>
        <xdr:to>
          <xdr:col>0</xdr:col>
          <xdr:colOff>1390650</xdr:colOff>
          <xdr:row>26</xdr:row>
          <xdr:rowOff>241300</xdr:rowOff>
        </xdr:to>
        <xdr:sp macro="" textlink="">
          <xdr:nvSpPr>
            <xdr:cNvPr id="19477" name="Drop Down 21" hidden="1">
              <a:extLst>
                <a:ext uri="{63B3BB69-23CF-44E3-9099-C40C66FF867C}">
                  <a14:compatExt spid="_x0000_s19477"/>
                </a:ext>
                <a:ext uri="{FF2B5EF4-FFF2-40B4-BE49-F238E27FC236}">
                  <a16:creationId xmlns:a16="http://schemas.microsoft.com/office/drawing/2014/main" id="{00000000-0008-0000-0300-000015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27</xdr:row>
          <xdr:rowOff>25400</xdr:rowOff>
        </xdr:from>
        <xdr:to>
          <xdr:col>0</xdr:col>
          <xdr:colOff>1390650</xdr:colOff>
          <xdr:row>27</xdr:row>
          <xdr:rowOff>241300</xdr:rowOff>
        </xdr:to>
        <xdr:sp macro="" textlink="">
          <xdr:nvSpPr>
            <xdr:cNvPr id="19478" name="Drop Down 22" hidden="1">
              <a:extLst>
                <a:ext uri="{63B3BB69-23CF-44E3-9099-C40C66FF867C}">
                  <a14:compatExt spid="_x0000_s19478"/>
                </a:ext>
                <a:ext uri="{FF2B5EF4-FFF2-40B4-BE49-F238E27FC236}">
                  <a16:creationId xmlns:a16="http://schemas.microsoft.com/office/drawing/2014/main" id="{00000000-0008-0000-0300-000016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28</xdr:row>
          <xdr:rowOff>25400</xdr:rowOff>
        </xdr:from>
        <xdr:to>
          <xdr:col>0</xdr:col>
          <xdr:colOff>1390650</xdr:colOff>
          <xdr:row>28</xdr:row>
          <xdr:rowOff>241300</xdr:rowOff>
        </xdr:to>
        <xdr:sp macro="" textlink="">
          <xdr:nvSpPr>
            <xdr:cNvPr id="19479" name="Drop Down 23" hidden="1">
              <a:extLst>
                <a:ext uri="{63B3BB69-23CF-44E3-9099-C40C66FF867C}">
                  <a14:compatExt spid="_x0000_s19479"/>
                </a:ext>
                <a:ext uri="{FF2B5EF4-FFF2-40B4-BE49-F238E27FC236}">
                  <a16:creationId xmlns:a16="http://schemas.microsoft.com/office/drawing/2014/main" id="{00000000-0008-0000-0300-000017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29</xdr:row>
          <xdr:rowOff>25400</xdr:rowOff>
        </xdr:from>
        <xdr:to>
          <xdr:col>0</xdr:col>
          <xdr:colOff>1390650</xdr:colOff>
          <xdr:row>29</xdr:row>
          <xdr:rowOff>241300</xdr:rowOff>
        </xdr:to>
        <xdr:sp macro="" textlink="">
          <xdr:nvSpPr>
            <xdr:cNvPr id="19480" name="Drop Down 24" hidden="1">
              <a:extLst>
                <a:ext uri="{63B3BB69-23CF-44E3-9099-C40C66FF867C}">
                  <a14:compatExt spid="_x0000_s19480"/>
                </a:ext>
                <a:ext uri="{FF2B5EF4-FFF2-40B4-BE49-F238E27FC236}">
                  <a16:creationId xmlns:a16="http://schemas.microsoft.com/office/drawing/2014/main" id="{00000000-0008-0000-0300-000018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30</xdr:row>
          <xdr:rowOff>25400</xdr:rowOff>
        </xdr:from>
        <xdr:to>
          <xdr:col>0</xdr:col>
          <xdr:colOff>1390650</xdr:colOff>
          <xdr:row>30</xdr:row>
          <xdr:rowOff>241300</xdr:rowOff>
        </xdr:to>
        <xdr:sp macro="" textlink="">
          <xdr:nvSpPr>
            <xdr:cNvPr id="19481" name="Drop Down 25" hidden="1">
              <a:extLst>
                <a:ext uri="{63B3BB69-23CF-44E3-9099-C40C66FF867C}">
                  <a14:compatExt spid="_x0000_s19481"/>
                </a:ext>
                <a:ext uri="{FF2B5EF4-FFF2-40B4-BE49-F238E27FC236}">
                  <a16:creationId xmlns:a16="http://schemas.microsoft.com/office/drawing/2014/main" id="{00000000-0008-0000-0300-000019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31</xdr:row>
          <xdr:rowOff>25400</xdr:rowOff>
        </xdr:from>
        <xdr:to>
          <xdr:col>0</xdr:col>
          <xdr:colOff>1390650</xdr:colOff>
          <xdr:row>31</xdr:row>
          <xdr:rowOff>241300</xdr:rowOff>
        </xdr:to>
        <xdr:sp macro="" textlink="">
          <xdr:nvSpPr>
            <xdr:cNvPr id="19482" name="Drop Down 26" hidden="1">
              <a:extLst>
                <a:ext uri="{63B3BB69-23CF-44E3-9099-C40C66FF867C}">
                  <a14:compatExt spid="_x0000_s19482"/>
                </a:ext>
                <a:ext uri="{FF2B5EF4-FFF2-40B4-BE49-F238E27FC236}">
                  <a16:creationId xmlns:a16="http://schemas.microsoft.com/office/drawing/2014/main" id="{00000000-0008-0000-0300-00001A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32</xdr:row>
          <xdr:rowOff>25400</xdr:rowOff>
        </xdr:from>
        <xdr:to>
          <xdr:col>0</xdr:col>
          <xdr:colOff>1390650</xdr:colOff>
          <xdr:row>32</xdr:row>
          <xdr:rowOff>241300</xdr:rowOff>
        </xdr:to>
        <xdr:sp macro="" textlink="">
          <xdr:nvSpPr>
            <xdr:cNvPr id="19483" name="Drop Down 27" hidden="1">
              <a:extLst>
                <a:ext uri="{63B3BB69-23CF-44E3-9099-C40C66FF867C}">
                  <a14:compatExt spid="_x0000_s19483"/>
                </a:ext>
                <a:ext uri="{FF2B5EF4-FFF2-40B4-BE49-F238E27FC236}">
                  <a16:creationId xmlns:a16="http://schemas.microsoft.com/office/drawing/2014/main" id="{00000000-0008-0000-0300-00001B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33</xdr:row>
          <xdr:rowOff>25400</xdr:rowOff>
        </xdr:from>
        <xdr:to>
          <xdr:col>0</xdr:col>
          <xdr:colOff>1390650</xdr:colOff>
          <xdr:row>33</xdr:row>
          <xdr:rowOff>241300</xdr:rowOff>
        </xdr:to>
        <xdr:sp macro="" textlink="">
          <xdr:nvSpPr>
            <xdr:cNvPr id="19484" name="Drop Down 28" hidden="1">
              <a:extLst>
                <a:ext uri="{63B3BB69-23CF-44E3-9099-C40C66FF867C}">
                  <a14:compatExt spid="_x0000_s19484"/>
                </a:ext>
                <a:ext uri="{FF2B5EF4-FFF2-40B4-BE49-F238E27FC236}">
                  <a16:creationId xmlns:a16="http://schemas.microsoft.com/office/drawing/2014/main" id="{00000000-0008-0000-0300-00001C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34</xdr:row>
          <xdr:rowOff>25400</xdr:rowOff>
        </xdr:from>
        <xdr:to>
          <xdr:col>0</xdr:col>
          <xdr:colOff>1390650</xdr:colOff>
          <xdr:row>34</xdr:row>
          <xdr:rowOff>241300</xdr:rowOff>
        </xdr:to>
        <xdr:sp macro="" textlink="">
          <xdr:nvSpPr>
            <xdr:cNvPr id="19485" name="Drop Down 29" hidden="1">
              <a:extLst>
                <a:ext uri="{63B3BB69-23CF-44E3-9099-C40C66FF867C}">
                  <a14:compatExt spid="_x0000_s19485"/>
                </a:ext>
                <a:ext uri="{FF2B5EF4-FFF2-40B4-BE49-F238E27FC236}">
                  <a16:creationId xmlns:a16="http://schemas.microsoft.com/office/drawing/2014/main" id="{00000000-0008-0000-0300-00001D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35</xdr:row>
          <xdr:rowOff>25400</xdr:rowOff>
        </xdr:from>
        <xdr:to>
          <xdr:col>0</xdr:col>
          <xdr:colOff>1390650</xdr:colOff>
          <xdr:row>35</xdr:row>
          <xdr:rowOff>241300</xdr:rowOff>
        </xdr:to>
        <xdr:sp macro="" textlink="">
          <xdr:nvSpPr>
            <xdr:cNvPr id="19486" name="Drop Down 30" hidden="1">
              <a:extLst>
                <a:ext uri="{63B3BB69-23CF-44E3-9099-C40C66FF867C}">
                  <a14:compatExt spid="_x0000_s19486"/>
                </a:ext>
                <a:ext uri="{FF2B5EF4-FFF2-40B4-BE49-F238E27FC236}">
                  <a16:creationId xmlns:a16="http://schemas.microsoft.com/office/drawing/2014/main" id="{00000000-0008-0000-0300-00001E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36</xdr:row>
          <xdr:rowOff>25400</xdr:rowOff>
        </xdr:from>
        <xdr:to>
          <xdr:col>0</xdr:col>
          <xdr:colOff>1390650</xdr:colOff>
          <xdr:row>36</xdr:row>
          <xdr:rowOff>241300</xdr:rowOff>
        </xdr:to>
        <xdr:sp macro="" textlink="">
          <xdr:nvSpPr>
            <xdr:cNvPr id="19487" name="Drop Down 31" hidden="1">
              <a:extLst>
                <a:ext uri="{63B3BB69-23CF-44E3-9099-C40C66FF867C}">
                  <a14:compatExt spid="_x0000_s19487"/>
                </a:ext>
                <a:ext uri="{FF2B5EF4-FFF2-40B4-BE49-F238E27FC236}">
                  <a16:creationId xmlns:a16="http://schemas.microsoft.com/office/drawing/2014/main" id="{00000000-0008-0000-0300-00001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37</xdr:row>
          <xdr:rowOff>25400</xdr:rowOff>
        </xdr:from>
        <xdr:to>
          <xdr:col>0</xdr:col>
          <xdr:colOff>1390650</xdr:colOff>
          <xdr:row>37</xdr:row>
          <xdr:rowOff>241300</xdr:rowOff>
        </xdr:to>
        <xdr:sp macro="" textlink="">
          <xdr:nvSpPr>
            <xdr:cNvPr id="19488" name="Drop Down 32" hidden="1">
              <a:extLst>
                <a:ext uri="{63B3BB69-23CF-44E3-9099-C40C66FF867C}">
                  <a14:compatExt spid="_x0000_s19488"/>
                </a:ext>
                <a:ext uri="{FF2B5EF4-FFF2-40B4-BE49-F238E27FC236}">
                  <a16:creationId xmlns:a16="http://schemas.microsoft.com/office/drawing/2014/main" id="{00000000-0008-0000-0300-000020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38</xdr:row>
          <xdr:rowOff>25400</xdr:rowOff>
        </xdr:from>
        <xdr:to>
          <xdr:col>0</xdr:col>
          <xdr:colOff>1390650</xdr:colOff>
          <xdr:row>38</xdr:row>
          <xdr:rowOff>241300</xdr:rowOff>
        </xdr:to>
        <xdr:sp macro="" textlink="">
          <xdr:nvSpPr>
            <xdr:cNvPr id="19489" name="Drop Down 33" hidden="1">
              <a:extLst>
                <a:ext uri="{63B3BB69-23CF-44E3-9099-C40C66FF867C}">
                  <a14:compatExt spid="_x0000_s19489"/>
                </a:ext>
                <a:ext uri="{FF2B5EF4-FFF2-40B4-BE49-F238E27FC236}">
                  <a16:creationId xmlns:a16="http://schemas.microsoft.com/office/drawing/2014/main" id="{00000000-0008-0000-0300-000021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39</xdr:row>
          <xdr:rowOff>25400</xdr:rowOff>
        </xdr:from>
        <xdr:to>
          <xdr:col>0</xdr:col>
          <xdr:colOff>1390650</xdr:colOff>
          <xdr:row>39</xdr:row>
          <xdr:rowOff>241300</xdr:rowOff>
        </xdr:to>
        <xdr:sp macro="" textlink="">
          <xdr:nvSpPr>
            <xdr:cNvPr id="19490" name="Drop Down 34" hidden="1">
              <a:extLst>
                <a:ext uri="{63B3BB69-23CF-44E3-9099-C40C66FF867C}">
                  <a14:compatExt spid="_x0000_s19490"/>
                </a:ext>
                <a:ext uri="{FF2B5EF4-FFF2-40B4-BE49-F238E27FC236}">
                  <a16:creationId xmlns:a16="http://schemas.microsoft.com/office/drawing/2014/main" id="{00000000-0008-0000-0300-000022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40</xdr:row>
          <xdr:rowOff>25400</xdr:rowOff>
        </xdr:from>
        <xdr:to>
          <xdr:col>0</xdr:col>
          <xdr:colOff>1390650</xdr:colOff>
          <xdr:row>40</xdr:row>
          <xdr:rowOff>241300</xdr:rowOff>
        </xdr:to>
        <xdr:sp macro="" textlink="">
          <xdr:nvSpPr>
            <xdr:cNvPr id="19491" name="Drop Down 35" hidden="1">
              <a:extLst>
                <a:ext uri="{63B3BB69-23CF-44E3-9099-C40C66FF867C}">
                  <a14:compatExt spid="_x0000_s19491"/>
                </a:ext>
                <a:ext uri="{FF2B5EF4-FFF2-40B4-BE49-F238E27FC236}">
                  <a16:creationId xmlns:a16="http://schemas.microsoft.com/office/drawing/2014/main" id="{00000000-0008-0000-0300-000023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31750</xdr:colOff>
          <xdr:row>5</xdr:row>
          <xdr:rowOff>6350</xdr:rowOff>
        </xdr:from>
        <xdr:to>
          <xdr:col>0</xdr:col>
          <xdr:colOff>1390650</xdr:colOff>
          <xdr:row>5</xdr:row>
          <xdr:rowOff>241300</xdr:rowOff>
        </xdr:to>
        <xdr:sp macro="" textlink="">
          <xdr:nvSpPr>
            <xdr:cNvPr id="25608" name="Drop Down 8" hidden="1">
              <a:extLst>
                <a:ext uri="{63B3BB69-23CF-44E3-9099-C40C66FF867C}">
                  <a14:compatExt spid="_x0000_s25608"/>
                </a:ext>
                <a:ext uri="{FF2B5EF4-FFF2-40B4-BE49-F238E27FC236}">
                  <a16:creationId xmlns:a16="http://schemas.microsoft.com/office/drawing/2014/main" id="{00000000-0008-0000-0400-000008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25400</xdr:colOff>
          <xdr:row>6</xdr:row>
          <xdr:rowOff>6350</xdr:rowOff>
        </xdr:from>
        <xdr:to>
          <xdr:col>0</xdr:col>
          <xdr:colOff>1384300</xdr:colOff>
          <xdr:row>6</xdr:row>
          <xdr:rowOff>241300</xdr:rowOff>
        </xdr:to>
        <xdr:sp macro="" textlink="">
          <xdr:nvSpPr>
            <xdr:cNvPr id="25609" name="Drop Down 9" hidden="1">
              <a:extLst>
                <a:ext uri="{63B3BB69-23CF-44E3-9099-C40C66FF867C}">
                  <a14:compatExt spid="_x0000_s25609"/>
                </a:ext>
                <a:ext uri="{FF2B5EF4-FFF2-40B4-BE49-F238E27FC236}">
                  <a16:creationId xmlns:a16="http://schemas.microsoft.com/office/drawing/2014/main" id="{00000000-0008-0000-0400-000009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7</xdr:row>
          <xdr:rowOff>6350</xdr:rowOff>
        </xdr:from>
        <xdr:to>
          <xdr:col>0</xdr:col>
          <xdr:colOff>1390650</xdr:colOff>
          <xdr:row>7</xdr:row>
          <xdr:rowOff>241300</xdr:rowOff>
        </xdr:to>
        <xdr:sp macro="" textlink="">
          <xdr:nvSpPr>
            <xdr:cNvPr id="25610" name="Drop Down 10" hidden="1">
              <a:extLst>
                <a:ext uri="{63B3BB69-23CF-44E3-9099-C40C66FF867C}">
                  <a14:compatExt spid="_x0000_s25610"/>
                </a:ext>
                <a:ext uri="{FF2B5EF4-FFF2-40B4-BE49-F238E27FC236}">
                  <a16:creationId xmlns:a16="http://schemas.microsoft.com/office/drawing/2014/main" id="{00000000-0008-0000-0400-00000A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8</xdr:row>
          <xdr:rowOff>6350</xdr:rowOff>
        </xdr:from>
        <xdr:to>
          <xdr:col>0</xdr:col>
          <xdr:colOff>1390650</xdr:colOff>
          <xdr:row>8</xdr:row>
          <xdr:rowOff>241300</xdr:rowOff>
        </xdr:to>
        <xdr:sp macro="" textlink="">
          <xdr:nvSpPr>
            <xdr:cNvPr id="25611" name="Drop Down 11" hidden="1">
              <a:extLst>
                <a:ext uri="{63B3BB69-23CF-44E3-9099-C40C66FF867C}">
                  <a14:compatExt spid="_x0000_s25611"/>
                </a:ext>
                <a:ext uri="{FF2B5EF4-FFF2-40B4-BE49-F238E27FC236}">
                  <a16:creationId xmlns:a16="http://schemas.microsoft.com/office/drawing/2014/main" id="{00000000-0008-0000-0400-00000B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10</xdr:row>
          <xdr:rowOff>6350</xdr:rowOff>
        </xdr:from>
        <xdr:to>
          <xdr:col>0</xdr:col>
          <xdr:colOff>1390650</xdr:colOff>
          <xdr:row>10</xdr:row>
          <xdr:rowOff>241300</xdr:rowOff>
        </xdr:to>
        <xdr:sp macro="" textlink="">
          <xdr:nvSpPr>
            <xdr:cNvPr id="25612" name="Drop Down 12" hidden="1">
              <a:extLst>
                <a:ext uri="{63B3BB69-23CF-44E3-9099-C40C66FF867C}">
                  <a14:compatExt spid="_x0000_s25612"/>
                </a:ext>
                <a:ext uri="{FF2B5EF4-FFF2-40B4-BE49-F238E27FC236}">
                  <a16:creationId xmlns:a16="http://schemas.microsoft.com/office/drawing/2014/main" id="{00000000-0008-0000-0400-00000C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9</xdr:row>
          <xdr:rowOff>6350</xdr:rowOff>
        </xdr:from>
        <xdr:to>
          <xdr:col>0</xdr:col>
          <xdr:colOff>1390650</xdr:colOff>
          <xdr:row>9</xdr:row>
          <xdr:rowOff>241300</xdr:rowOff>
        </xdr:to>
        <xdr:sp macro="" textlink="">
          <xdr:nvSpPr>
            <xdr:cNvPr id="25613" name="Drop Down 13" hidden="1">
              <a:extLst>
                <a:ext uri="{63B3BB69-23CF-44E3-9099-C40C66FF867C}">
                  <a14:compatExt spid="_x0000_s25613"/>
                </a:ext>
                <a:ext uri="{FF2B5EF4-FFF2-40B4-BE49-F238E27FC236}">
                  <a16:creationId xmlns:a16="http://schemas.microsoft.com/office/drawing/2014/main" id="{00000000-0008-0000-0400-00000D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11</xdr:row>
          <xdr:rowOff>6350</xdr:rowOff>
        </xdr:from>
        <xdr:to>
          <xdr:col>0</xdr:col>
          <xdr:colOff>1390650</xdr:colOff>
          <xdr:row>11</xdr:row>
          <xdr:rowOff>241300</xdr:rowOff>
        </xdr:to>
        <xdr:sp macro="" textlink="">
          <xdr:nvSpPr>
            <xdr:cNvPr id="25614" name="Drop Down 14" hidden="1">
              <a:extLst>
                <a:ext uri="{63B3BB69-23CF-44E3-9099-C40C66FF867C}">
                  <a14:compatExt spid="_x0000_s25614"/>
                </a:ext>
                <a:ext uri="{FF2B5EF4-FFF2-40B4-BE49-F238E27FC236}">
                  <a16:creationId xmlns:a16="http://schemas.microsoft.com/office/drawing/2014/main" id="{00000000-0008-0000-0400-00000E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12</xdr:row>
          <xdr:rowOff>6350</xdr:rowOff>
        </xdr:from>
        <xdr:to>
          <xdr:col>0</xdr:col>
          <xdr:colOff>1390650</xdr:colOff>
          <xdr:row>12</xdr:row>
          <xdr:rowOff>241300</xdr:rowOff>
        </xdr:to>
        <xdr:sp macro="" textlink="">
          <xdr:nvSpPr>
            <xdr:cNvPr id="25615" name="Drop Down 15" hidden="1">
              <a:extLst>
                <a:ext uri="{63B3BB69-23CF-44E3-9099-C40C66FF867C}">
                  <a14:compatExt spid="_x0000_s25615"/>
                </a:ext>
                <a:ext uri="{FF2B5EF4-FFF2-40B4-BE49-F238E27FC236}">
                  <a16:creationId xmlns:a16="http://schemas.microsoft.com/office/drawing/2014/main" id="{00000000-0008-0000-0400-00000F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13</xdr:row>
          <xdr:rowOff>6350</xdr:rowOff>
        </xdr:from>
        <xdr:to>
          <xdr:col>0</xdr:col>
          <xdr:colOff>1390650</xdr:colOff>
          <xdr:row>13</xdr:row>
          <xdr:rowOff>241300</xdr:rowOff>
        </xdr:to>
        <xdr:sp macro="" textlink="">
          <xdr:nvSpPr>
            <xdr:cNvPr id="25616" name="Drop Down 16" hidden="1">
              <a:extLst>
                <a:ext uri="{63B3BB69-23CF-44E3-9099-C40C66FF867C}">
                  <a14:compatExt spid="_x0000_s25616"/>
                </a:ext>
                <a:ext uri="{FF2B5EF4-FFF2-40B4-BE49-F238E27FC236}">
                  <a16:creationId xmlns:a16="http://schemas.microsoft.com/office/drawing/2014/main" id="{00000000-0008-0000-0400-000010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7</xdr:row>
          <xdr:rowOff>6350</xdr:rowOff>
        </xdr:from>
        <xdr:to>
          <xdr:col>0</xdr:col>
          <xdr:colOff>1003300</xdr:colOff>
          <xdr:row>8</xdr:row>
          <xdr:rowOff>12700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6350</xdr:rowOff>
        </xdr:from>
        <xdr:to>
          <xdr:col>0</xdr:col>
          <xdr:colOff>1003300</xdr:colOff>
          <xdr:row>8</xdr:row>
          <xdr:rowOff>247650</xdr:rowOff>
        </xdr:to>
        <xdr:sp macro="" textlink="">
          <xdr:nvSpPr>
            <xdr:cNvPr id="7177" name="Drop Down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6350</xdr:rowOff>
        </xdr:from>
        <xdr:to>
          <xdr:col>0</xdr:col>
          <xdr:colOff>1003300</xdr:colOff>
          <xdr:row>9</xdr:row>
          <xdr:rowOff>247650</xdr:rowOff>
        </xdr:to>
        <xdr:sp macro="" textlink="">
          <xdr:nvSpPr>
            <xdr:cNvPr id="7180" name="Drop Down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6350</xdr:rowOff>
        </xdr:from>
        <xdr:to>
          <xdr:col>0</xdr:col>
          <xdr:colOff>1003300</xdr:colOff>
          <xdr:row>10</xdr:row>
          <xdr:rowOff>247650</xdr:rowOff>
        </xdr:to>
        <xdr:sp macro="" textlink="">
          <xdr:nvSpPr>
            <xdr:cNvPr id="7181" name="Drop Down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6350</xdr:rowOff>
        </xdr:from>
        <xdr:to>
          <xdr:col>0</xdr:col>
          <xdr:colOff>1003300</xdr:colOff>
          <xdr:row>11</xdr:row>
          <xdr:rowOff>247650</xdr:rowOff>
        </xdr:to>
        <xdr:sp macro="" textlink="">
          <xdr:nvSpPr>
            <xdr:cNvPr id="7182" name="Drop Down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6350</xdr:rowOff>
        </xdr:from>
        <xdr:to>
          <xdr:col>0</xdr:col>
          <xdr:colOff>1003300</xdr:colOff>
          <xdr:row>12</xdr:row>
          <xdr:rowOff>247650</xdr:rowOff>
        </xdr:to>
        <xdr:sp macro="" textlink="">
          <xdr:nvSpPr>
            <xdr:cNvPr id="7183" name="Drop Down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6350</xdr:rowOff>
        </xdr:from>
        <xdr:to>
          <xdr:col>0</xdr:col>
          <xdr:colOff>1003300</xdr:colOff>
          <xdr:row>13</xdr:row>
          <xdr:rowOff>247650</xdr:rowOff>
        </xdr:to>
        <xdr:sp macro="" textlink="">
          <xdr:nvSpPr>
            <xdr:cNvPr id="7184" name="Drop Down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6350</xdr:rowOff>
        </xdr:from>
        <xdr:to>
          <xdr:col>0</xdr:col>
          <xdr:colOff>1003300</xdr:colOff>
          <xdr:row>14</xdr:row>
          <xdr:rowOff>247650</xdr:rowOff>
        </xdr:to>
        <xdr:sp macro="" textlink="">
          <xdr:nvSpPr>
            <xdr:cNvPr id="7185" name="Drop Down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6350</xdr:rowOff>
        </xdr:from>
        <xdr:to>
          <xdr:col>0</xdr:col>
          <xdr:colOff>1003300</xdr:colOff>
          <xdr:row>15</xdr:row>
          <xdr:rowOff>247650</xdr:rowOff>
        </xdr:to>
        <xdr:sp macro="" textlink="">
          <xdr:nvSpPr>
            <xdr:cNvPr id="7186" name="Drop Down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6350</xdr:rowOff>
        </xdr:from>
        <xdr:to>
          <xdr:col>0</xdr:col>
          <xdr:colOff>1003300</xdr:colOff>
          <xdr:row>16</xdr:row>
          <xdr:rowOff>247650</xdr:rowOff>
        </xdr:to>
        <xdr:sp macro="" textlink="">
          <xdr:nvSpPr>
            <xdr:cNvPr id="7187" name="Drop Down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17</xdr:row>
          <xdr:rowOff>6350</xdr:rowOff>
        </xdr:from>
        <xdr:to>
          <xdr:col>0</xdr:col>
          <xdr:colOff>1003300</xdr:colOff>
          <xdr:row>17</xdr:row>
          <xdr:rowOff>247650</xdr:rowOff>
        </xdr:to>
        <xdr:sp macro="" textlink="">
          <xdr:nvSpPr>
            <xdr:cNvPr id="7188" name="Drop Down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6350</xdr:rowOff>
        </xdr:from>
        <xdr:to>
          <xdr:col>0</xdr:col>
          <xdr:colOff>1003300</xdr:colOff>
          <xdr:row>18</xdr:row>
          <xdr:rowOff>247650</xdr:rowOff>
        </xdr:to>
        <xdr:sp macro="" textlink="">
          <xdr:nvSpPr>
            <xdr:cNvPr id="7189" name="Drop Down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xdr:row>
          <xdr:rowOff>6350</xdr:rowOff>
        </xdr:from>
        <xdr:to>
          <xdr:col>0</xdr:col>
          <xdr:colOff>1003300</xdr:colOff>
          <xdr:row>19</xdr:row>
          <xdr:rowOff>247650</xdr:rowOff>
        </xdr:to>
        <xdr:sp macro="" textlink="">
          <xdr:nvSpPr>
            <xdr:cNvPr id="7190" name="Drop Down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6350</xdr:rowOff>
        </xdr:from>
        <xdr:to>
          <xdr:col>0</xdr:col>
          <xdr:colOff>1003300</xdr:colOff>
          <xdr:row>20</xdr:row>
          <xdr:rowOff>247650</xdr:rowOff>
        </xdr:to>
        <xdr:sp macro="" textlink="">
          <xdr:nvSpPr>
            <xdr:cNvPr id="7191" name="Drop Down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6350</xdr:rowOff>
        </xdr:from>
        <xdr:to>
          <xdr:col>0</xdr:col>
          <xdr:colOff>1003300</xdr:colOff>
          <xdr:row>21</xdr:row>
          <xdr:rowOff>247650</xdr:rowOff>
        </xdr:to>
        <xdr:sp macro="" textlink="">
          <xdr:nvSpPr>
            <xdr:cNvPr id="7192" name="Drop Down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22</xdr:row>
          <xdr:rowOff>6350</xdr:rowOff>
        </xdr:from>
        <xdr:to>
          <xdr:col>0</xdr:col>
          <xdr:colOff>1003300</xdr:colOff>
          <xdr:row>22</xdr:row>
          <xdr:rowOff>247650</xdr:rowOff>
        </xdr:to>
        <xdr:sp macro="" textlink="">
          <xdr:nvSpPr>
            <xdr:cNvPr id="7193" name="Drop Down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23</xdr:row>
          <xdr:rowOff>6350</xdr:rowOff>
        </xdr:from>
        <xdr:to>
          <xdr:col>0</xdr:col>
          <xdr:colOff>1003300</xdr:colOff>
          <xdr:row>23</xdr:row>
          <xdr:rowOff>247650</xdr:rowOff>
        </xdr:to>
        <xdr:sp macro="" textlink="">
          <xdr:nvSpPr>
            <xdr:cNvPr id="7194" name="Drop Down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24</xdr:row>
          <xdr:rowOff>6350</xdr:rowOff>
        </xdr:from>
        <xdr:to>
          <xdr:col>0</xdr:col>
          <xdr:colOff>1003300</xdr:colOff>
          <xdr:row>24</xdr:row>
          <xdr:rowOff>247650</xdr:rowOff>
        </xdr:to>
        <xdr:sp macro="" textlink="">
          <xdr:nvSpPr>
            <xdr:cNvPr id="7195" name="Drop Down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6350</xdr:rowOff>
        </xdr:from>
        <xdr:to>
          <xdr:col>0</xdr:col>
          <xdr:colOff>1003300</xdr:colOff>
          <xdr:row>25</xdr:row>
          <xdr:rowOff>247650</xdr:rowOff>
        </xdr:to>
        <xdr:sp macro="" textlink="">
          <xdr:nvSpPr>
            <xdr:cNvPr id="7196" name="Drop Down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xdr:row>
          <xdr:rowOff>6350</xdr:rowOff>
        </xdr:from>
        <xdr:to>
          <xdr:col>0</xdr:col>
          <xdr:colOff>1003300</xdr:colOff>
          <xdr:row>26</xdr:row>
          <xdr:rowOff>247650</xdr:rowOff>
        </xdr:to>
        <xdr:sp macro="" textlink="">
          <xdr:nvSpPr>
            <xdr:cNvPr id="7197" name="Drop Down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xdr:row>
          <xdr:rowOff>6350</xdr:rowOff>
        </xdr:from>
        <xdr:to>
          <xdr:col>0</xdr:col>
          <xdr:colOff>1003300</xdr:colOff>
          <xdr:row>27</xdr:row>
          <xdr:rowOff>247650</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28</xdr:row>
          <xdr:rowOff>6350</xdr:rowOff>
        </xdr:from>
        <xdr:to>
          <xdr:col>0</xdr:col>
          <xdr:colOff>1003300</xdr:colOff>
          <xdr:row>28</xdr:row>
          <xdr:rowOff>247650</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xdr:row>
          <xdr:rowOff>6350</xdr:rowOff>
        </xdr:from>
        <xdr:to>
          <xdr:col>0</xdr:col>
          <xdr:colOff>1003300</xdr:colOff>
          <xdr:row>29</xdr:row>
          <xdr:rowOff>247650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6350</xdr:rowOff>
        </xdr:from>
        <xdr:to>
          <xdr:col>0</xdr:col>
          <xdr:colOff>1003300</xdr:colOff>
          <xdr:row>30</xdr:row>
          <xdr:rowOff>247650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6350</xdr:rowOff>
        </xdr:from>
        <xdr:to>
          <xdr:col>0</xdr:col>
          <xdr:colOff>1003300</xdr:colOff>
          <xdr:row>31</xdr:row>
          <xdr:rowOff>247650</xdr:rowOff>
        </xdr:to>
        <xdr:sp macro="" textlink="">
          <xdr:nvSpPr>
            <xdr:cNvPr id="7202" name="Drop Down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xdr:row>
          <xdr:rowOff>6350</xdr:rowOff>
        </xdr:from>
        <xdr:to>
          <xdr:col>0</xdr:col>
          <xdr:colOff>1003300</xdr:colOff>
          <xdr:row>32</xdr:row>
          <xdr:rowOff>247650</xdr:rowOff>
        </xdr:to>
        <xdr:sp macro="" textlink="">
          <xdr:nvSpPr>
            <xdr:cNvPr id="7203" name="Drop Down 35" hidden="1">
              <a:extLst>
                <a:ext uri="{63B3BB69-23CF-44E3-9099-C40C66FF867C}">
                  <a14:compatExt spid="_x0000_s7203"/>
                </a:ext>
                <a:ext uri="{FF2B5EF4-FFF2-40B4-BE49-F238E27FC236}">
                  <a16:creationId xmlns:a16="http://schemas.microsoft.com/office/drawing/2014/main" id="{00000000-0008-0000-0600-00002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6350</xdr:rowOff>
        </xdr:from>
        <xdr:to>
          <xdr:col>0</xdr:col>
          <xdr:colOff>1003300</xdr:colOff>
          <xdr:row>33</xdr:row>
          <xdr:rowOff>247650</xdr:rowOff>
        </xdr:to>
        <xdr:sp macro="" textlink="">
          <xdr:nvSpPr>
            <xdr:cNvPr id="7204" name="Drop Down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7</xdr:row>
          <xdr:rowOff>6350</xdr:rowOff>
        </xdr:from>
        <xdr:to>
          <xdr:col>1</xdr:col>
          <xdr:colOff>0</xdr:colOff>
          <xdr:row>7</xdr:row>
          <xdr:rowOff>241300</xdr:rowOff>
        </xdr:to>
        <xdr:sp macro="" textlink="">
          <xdr:nvSpPr>
            <xdr:cNvPr id="16385" name="Drop Down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8</xdr:row>
          <xdr:rowOff>12700</xdr:rowOff>
        </xdr:from>
        <xdr:to>
          <xdr:col>1</xdr:col>
          <xdr:colOff>0</xdr:colOff>
          <xdr:row>8</xdr:row>
          <xdr:rowOff>241300</xdr:rowOff>
        </xdr:to>
        <xdr:sp macro="" textlink="">
          <xdr:nvSpPr>
            <xdr:cNvPr id="16386" name="Drop Down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9</xdr:row>
          <xdr:rowOff>25400</xdr:rowOff>
        </xdr:from>
        <xdr:to>
          <xdr:col>1</xdr:col>
          <xdr:colOff>0</xdr:colOff>
          <xdr:row>9</xdr:row>
          <xdr:rowOff>241300</xdr:rowOff>
        </xdr:to>
        <xdr:sp macro="" textlink="">
          <xdr:nvSpPr>
            <xdr:cNvPr id="16387" name="Drop Down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10</xdr:row>
          <xdr:rowOff>25400</xdr:rowOff>
        </xdr:from>
        <xdr:to>
          <xdr:col>1</xdr:col>
          <xdr:colOff>0</xdr:colOff>
          <xdr:row>10</xdr:row>
          <xdr:rowOff>241300</xdr:rowOff>
        </xdr:to>
        <xdr:sp macro="" textlink="">
          <xdr:nvSpPr>
            <xdr:cNvPr id="16388" name="Drop Down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11</xdr:row>
          <xdr:rowOff>19050</xdr:rowOff>
        </xdr:from>
        <xdr:to>
          <xdr:col>1</xdr:col>
          <xdr:colOff>0</xdr:colOff>
          <xdr:row>11</xdr:row>
          <xdr:rowOff>241300</xdr:rowOff>
        </xdr:to>
        <xdr:sp macro="" textlink="">
          <xdr:nvSpPr>
            <xdr:cNvPr id="16389" name="Drop Down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12</xdr:row>
          <xdr:rowOff>12700</xdr:rowOff>
        </xdr:from>
        <xdr:to>
          <xdr:col>1</xdr:col>
          <xdr:colOff>0</xdr:colOff>
          <xdr:row>12</xdr:row>
          <xdr:rowOff>241300</xdr:rowOff>
        </xdr:to>
        <xdr:sp macro="" textlink="">
          <xdr:nvSpPr>
            <xdr:cNvPr id="16390" name="Drop Down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13</xdr:row>
          <xdr:rowOff>12700</xdr:rowOff>
        </xdr:from>
        <xdr:to>
          <xdr:col>1</xdr:col>
          <xdr:colOff>0</xdr:colOff>
          <xdr:row>13</xdr:row>
          <xdr:rowOff>241300</xdr:rowOff>
        </xdr:to>
        <xdr:sp macro="" textlink="">
          <xdr:nvSpPr>
            <xdr:cNvPr id="16391" name="Drop Down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14</xdr:row>
          <xdr:rowOff>12700</xdr:rowOff>
        </xdr:from>
        <xdr:to>
          <xdr:col>1</xdr:col>
          <xdr:colOff>0</xdr:colOff>
          <xdr:row>14</xdr:row>
          <xdr:rowOff>241300</xdr:rowOff>
        </xdr:to>
        <xdr:sp macro="" textlink="">
          <xdr:nvSpPr>
            <xdr:cNvPr id="16392" name="Drop Down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15</xdr:row>
          <xdr:rowOff>12700</xdr:rowOff>
        </xdr:from>
        <xdr:to>
          <xdr:col>1</xdr:col>
          <xdr:colOff>0</xdr:colOff>
          <xdr:row>15</xdr:row>
          <xdr:rowOff>241300</xdr:rowOff>
        </xdr:to>
        <xdr:sp macro="" textlink="">
          <xdr:nvSpPr>
            <xdr:cNvPr id="16393" name="Drop Down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16</xdr:row>
          <xdr:rowOff>12700</xdr:rowOff>
        </xdr:from>
        <xdr:to>
          <xdr:col>1</xdr:col>
          <xdr:colOff>0</xdr:colOff>
          <xdr:row>16</xdr:row>
          <xdr:rowOff>241300</xdr:rowOff>
        </xdr:to>
        <xdr:sp macro="" textlink="">
          <xdr:nvSpPr>
            <xdr:cNvPr id="16394" name="Drop Down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17</xdr:row>
          <xdr:rowOff>12700</xdr:rowOff>
        </xdr:from>
        <xdr:to>
          <xdr:col>1</xdr:col>
          <xdr:colOff>0</xdr:colOff>
          <xdr:row>17</xdr:row>
          <xdr:rowOff>241300</xdr:rowOff>
        </xdr:to>
        <xdr:sp macro="" textlink="">
          <xdr:nvSpPr>
            <xdr:cNvPr id="16395" name="Drop Down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18</xdr:row>
          <xdr:rowOff>12700</xdr:rowOff>
        </xdr:from>
        <xdr:to>
          <xdr:col>1</xdr:col>
          <xdr:colOff>0</xdr:colOff>
          <xdr:row>18</xdr:row>
          <xdr:rowOff>241300</xdr:rowOff>
        </xdr:to>
        <xdr:sp macro="" textlink="">
          <xdr:nvSpPr>
            <xdr:cNvPr id="16396" name="Drop Down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19</xdr:row>
          <xdr:rowOff>12700</xdr:rowOff>
        </xdr:from>
        <xdr:to>
          <xdr:col>1</xdr:col>
          <xdr:colOff>0</xdr:colOff>
          <xdr:row>19</xdr:row>
          <xdr:rowOff>241300</xdr:rowOff>
        </xdr:to>
        <xdr:sp macro="" textlink="">
          <xdr:nvSpPr>
            <xdr:cNvPr id="16397" name="Drop Down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20</xdr:row>
          <xdr:rowOff>12700</xdr:rowOff>
        </xdr:from>
        <xdr:to>
          <xdr:col>1</xdr:col>
          <xdr:colOff>0</xdr:colOff>
          <xdr:row>20</xdr:row>
          <xdr:rowOff>241300</xdr:rowOff>
        </xdr:to>
        <xdr:sp macro="" textlink="">
          <xdr:nvSpPr>
            <xdr:cNvPr id="16398" name="Drop Down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12700</xdr:colOff>
          <xdr:row>21</xdr:row>
          <xdr:rowOff>12700</xdr:rowOff>
        </xdr:from>
        <xdr:to>
          <xdr:col>1</xdr:col>
          <xdr:colOff>0</xdr:colOff>
          <xdr:row>21</xdr:row>
          <xdr:rowOff>241300</xdr:rowOff>
        </xdr:to>
        <xdr:sp macro="" textlink="">
          <xdr:nvSpPr>
            <xdr:cNvPr id="16399" name="Drop Down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12</xdr:col>
      <xdr:colOff>0</xdr:colOff>
      <xdr:row>3</xdr:row>
      <xdr:rowOff>177800</xdr:rowOff>
    </xdr:from>
    <xdr:to>
      <xdr:col>20</xdr:col>
      <xdr:colOff>482601</xdr:colOff>
      <xdr:row>15</xdr:row>
      <xdr:rowOff>57150</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16</xdr:row>
      <xdr:rowOff>177800</xdr:rowOff>
    </xdr:from>
    <xdr:to>
      <xdr:col>20</xdr:col>
      <xdr:colOff>492126</xdr:colOff>
      <xdr:row>28</xdr:row>
      <xdr:rowOff>57150</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29</xdr:row>
      <xdr:rowOff>171450</xdr:rowOff>
    </xdr:from>
    <xdr:to>
      <xdr:col>20</xdr:col>
      <xdr:colOff>504826</xdr:colOff>
      <xdr:row>41</xdr:row>
      <xdr:rowOff>50800</xdr:rowOff>
    </xdr:to>
    <xdr:graphicFrame macro="">
      <xdr:nvGraphicFramePr>
        <xdr:cNvPr id="4" name="Diagramm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42</xdr:row>
      <xdr:rowOff>107950</xdr:rowOff>
    </xdr:from>
    <xdr:to>
      <xdr:col>20</xdr:col>
      <xdr:colOff>485776</xdr:colOff>
      <xdr:row>53</xdr:row>
      <xdr:rowOff>177800</xdr:rowOff>
    </xdr:to>
    <xdr:graphicFrame macro="">
      <xdr:nvGraphicFramePr>
        <xdr:cNvPr id="5" name="Diagramm 4">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ctrlProp" Target="../ctrlProps/ctrlProp36.xml"/><Relationship Id="rId7" Type="http://schemas.openxmlformats.org/officeDocument/2006/relationships/ctrlProp" Target="../ctrlProps/ctrlProp40.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3.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2" Type="http://schemas.openxmlformats.org/officeDocument/2006/relationships/drawing" Target="../drawings/drawing4.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3.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7.xml"/><Relationship Id="rId13" Type="http://schemas.openxmlformats.org/officeDocument/2006/relationships/ctrlProp" Target="../ctrlProps/ctrlProp82.xml"/><Relationship Id="rId3" Type="http://schemas.openxmlformats.org/officeDocument/2006/relationships/ctrlProp" Target="../ctrlProps/ctrlProp72.xml"/><Relationship Id="rId7" Type="http://schemas.openxmlformats.org/officeDocument/2006/relationships/ctrlProp" Target="../ctrlProps/ctrlProp76.xml"/><Relationship Id="rId12" Type="http://schemas.openxmlformats.org/officeDocument/2006/relationships/ctrlProp" Target="../ctrlProps/ctrlProp81.xml"/><Relationship Id="rId17" Type="http://schemas.openxmlformats.org/officeDocument/2006/relationships/ctrlProp" Target="../ctrlProps/ctrlProp86.xml"/><Relationship Id="rId2" Type="http://schemas.openxmlformats.org/officeDocument/2006/relationships/vmlDrawing" Target="../drawings/vmlDrawing4.vml"/><Relationship Id="rId16" Type="http://schemas.openxmlformats.org/officeDocument/2006/relationships/ctrlProp" Target="../ctrlProps/ctrlProp85.xml"/><Relationship Id="rId1" Type="http://schemas.openxmlformats.org/officeDocument/2006/relationships/drawing" Target="../drawings/drawing5.xml"/><Relationship Id="rId6" Type="http://schemas.openxmlformats.org/officeDocument/2006/relationships/ctrlProp" Target="../ctrlProps/ctrlProp75.xml"/><Relationship Id="rId11" Type="http://schemas.openxmlformats.org/officeDocument/2006/relationships/ctrlProp" Target="../ctrlProps/ctrlProp80.xml"/><Relationship Id="rId5" Type="http://schemas.openxmlformats.org/officeDocument/2006/relationships/ctrlProp" Target="../ctrlProps/ctrlProp74.xml"/><Relationship Id="rId15" Type="http://schemas.openxmlformats.org/officeDocument/2006/relationships/ctrlProp" Target="../ctrlProps/ctrlProp84.xml"/><Relationship Id="rId10" Type="http://schemas.openxmlformats.org/officeDocument/2006/relationships/ctrlProp" Target="../ctrlProps/ctrlProp79.xml"/><Relationship Id="rId4" Type="http://schemas.openxmlformats.org/officeDocument/2006/relationships/ctrlProp" Target="../ctrlProps/ctrlProp73.xml"/><Relationship Id="rId9" Type="http://schemas.openxmlformats.org/officeDocument/2006/relationships/ctrlProp" Target="../ctrlProps/ctrlProp78.xml"/><Relationship Id="rId14"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L198"/>
  <sheetViews>
    <sheetView topLeftCell="A10" workbookViewId="0">
      <selection activeCell="A25" sqref="A25"/>
    </sheetView>
  </sheetViews>
  <sheetFormatPr baseColWidth="10" defaultColWidth="10.90625" defaultRowHeight="14.5" x14ac:dyDescent="0.35"/>
  <cols>
    <col min="1" max="1" width="116.81640625" style="2" customWidth="1"/>
    <col min="2" max="38" width="10.90625" style="55"/>
    <col min="39" max="16384" width="10.90625" style="2"/>
  </cols>
  <sheetData>
    <row r="1" spans="1:1" ht="36" x14ac:dyDescent="0.35">
      <c r="A1" s="1" t="s">
        <v>34</v>
      </c>
    </row>
    <row r="2" spans="1:1" ht="15.5" x14ac:dyDescent="0.35">
      <c r="A2" s="3" t="s">
        <v>35</v>
      </c>
    </row>
    <row r="3" spans="1:1" ht="20" x14ac:dyDescent="0.35">
      <c r="A3" s="4"/>
    </row>
    <row r="5" spans="1:1" ht="15.5" x14ac:dyDescent="0.35">
      <c r="A5" s="3"/>
    </row>
    <row r="7" spans="1:1" ht="15.5" x14ac:dyDescent="0.35">
      <c r="A7" s="3"/>
    </row>
    <row r="23" spans="1:1" ht="15.5" x14ac:dyDescent="0.35">
      <c r="A23" s="5"/>
    </row>
    <row r="25" spans="1:1" ht="33" customHeight="1" x14ac:dyDescent="0.35">
      <c r="A25" s="234" t="s">
        <v>271</v>
      </c>
    </row>
    <row r="28" spans="1:1" ht="18.5" x14ac:dyDescent="0.45">
      <c r="A28" s="6"/>
    </row>
    <row r="29" spans="1:1" x14ac:dyDescent="0.35">
      <c r="A29" s="2" t="s">
        <v>266</v>
      </c>
    </row>
    <row r="30" spans="1:1" s="55" customFormat="1" x14ac:dyDescent="0.35"/>
    <row r="31" spans="1:1" s="55" customFormat="1" x14ac:dyDescent="0.35"/>
    <row r="32" spans="1:1" s="55" customFormat="1" x14ac:dyDescent="0.35"/>
    <row r="33" s="55" customFormat="1" x14ac:dyDescent="0.35"/>
    <row r="34" s="55" customFormat="1" x14ac:dyDescent="0.35"/>
    <row r="35" s="55" customFormat="1" x14ac:dyDescent="0.35"/>
    <row r="36" s="55" customFormat="1" x14ac:dyDescent="0.35"/>
    <row r="37" s="55" customFormat="1" x14ac:dyDescent="0.35"/>
    <row r="38" s="55" customFormat="1" x14ac:dyDescent="0.35"/>
    <row r="39" s="55" customFormat="1" x14ac:dyDescent="0.35"/>
    <row r="40" s="55" customFormat="1" x14ac:dyDescent="0.35"/>
    <row r="41" s="55" customFormat="1" x14ac:dyDescent="0.35"/>
    <row r="42" s="55" customFormat="1" x14ac:dyDescent="0.35"/>
    <row r="43" s="55" customFormat="1" x14ac:dyDescent="0.35"/>
    <row r="44" s="55" customFormat="1" x14ac:dyDescent="0.35"/>
    <row r="45" s="55" customFormat="1" x14ac:dyDescent="0.35"/>
    <row r="46" s="55" customFormat="1" x14ac:dyDescent="0.35"/>
    <row r="47" s="55" customFormat="1" x14ac:dyDescent="0.35"/>
    <row r="48" s="55" customFormat="1" x14ac:dyDescent="0.35"/>
    <row r="49" s="55" customFormat="1" x14ac:dyDescent="0.35"/>
    <row r="50" s="55" customFormat="1" x14ac:dyDescent="0.35"/>
    <row r="51" s="55" customFormat="1" x14ac:dyDescent="0.35"/>
    <row r="52" s="55" customFormat="1" x14ac:dyDescent="0.35"/>
    <row r="53" s="55" customFormat="1" x14ac:dyDescent="0.35"/>
    <row r="54" s="55" customFormat="1" x14ac:dyDescent="0.35"/>
    <row r="55" s="55" customFormat="1" x14ac:dyDescent="0.35"/>
    <row r="56" s="55" customFormat="1" x14ac:dyDescent="0.35"/>
    <row r="57" s="55" customFormat="1" x14ac:dyDescent="0.35"/>
    <row r="58" s="55" customFormat="1" x14ac:dyDescent="0.35"/>
    <row r="59" s="55" customFormat="1" x14ac:dyDescent="0.35"/>
    <row r="60" s="55" customFormat="1" x14ac:dyDescent="0.35"/>
    <row r="61" s="55" customFormat="1" x14ac:dyDescent="0.35"/>
    <row r="62" s="55" customFormat="1" x14ac:dyDescent="0.35"/>
    <row r="63" s="55" customFormat="1" x14ac:dyDescent="0.35"/>
    <row r="64" s="55" customFormat="1" x14ac:dyDescent="0.35"/>
    <row r="65" s="55" customFormat="1" x14ac:dyDescent="0.35"/>
    <row r="66" s="55" customFormat="1" x14ac:dyDescent="0.35"/>
    <row r="67" s="55" customFormat="1" x14ac:dyDescent="0.35"/>
    <row r="68" s="55" customFormat="1" x14ac:dyDescent="0.35"/>
    <row r="69" s="55" customFormat="1" x14ac:dyDescent="0.35"/>
    <row r="70" s="55" customFormat="1" x14ac:dyDescent="0.35"/>
    <row r="71" s="55" customFormat="1" x14ac:dyDescent="0.35"/>
    <row r="72" s="55" customFormat="1" x14ac:dyDescent="0.35"/>
    <row r="73" s="55" customFormat="1" x14ac:dyDescent="0.35"/>
    <row r="74" s="55" customFormat="1" x14ac:dyDescent="0.35"/>
    <row r="75" s="55" customFormat="1" x14ac:dyDescent="0.35"/>
    <row r="76" s="55" customFormat="1" x14ac:dyDescent="0.35"/>
    <row r="77" s="55" customFormat="1" x14ac:dyDescent="0.35"/>
    <row r="78" s="55" customFormat="1" x14ac:dyDescent="0.35"/>
    <row r="79" s="55" customFormat="1" x14ac:dyDescent="0.35"/>
    <row r="80" s="55" customFormat="1" x14ac:dyDescent="0.35"/>
    <row r="81" s="55" customFormat="1" x14ac:dyDescent="0.35"/>
    <row r="82" s="55" customFormat="1" x14ac:dyDescent="0.35"/>
    <row r="83" s="55" customFormat="1" x14ac:dyDescent="0.35"/>
    <row r="84" s="55" customFormat="1" x14ac:dyDescent="0.35"/>
    <row r="85" s="55" customFormat="1" x14ac:dyDescent="0.35"/>
    <row r="86" s="55" customFormat="1" x14ac:dyDescent="0.35"/>
    <row r="87" s="55" customFormat="1" x14ac:dyDescent="0.35"/>
    <row r="88" s="55" customFormat="1" x14ac:dyDescent="0.35"/>
    <row r="89" s="55" customFormat="1" x14ac:dyDescent="0.35"/>
    <row r="90" s="55" customFormat="1" x14ac:dyDescent="0.35"/>
    <row r="91" s="55" customFormat="1" x14ac:dyDescent="0.35"/>
    <row r="92" s="55" customFormat="1" x14ac:dyDescent="0.35"/>
    <row r="93" s="55" customFormat="1" x14ac:dyDescent="0.35"/>
    <row r="94" s="55" customFormat="1" x14ac:dyDescent="0.35"/>
    <row r="95" s="55" customFormat="1" x14ac:dyDescent="0.35"/>
    <row r="96" s="55" customFormat="1" x14ac:dyDescent="0.35"/>
    <row r="97" s="55" customFormat="1" x14ac:dyDescent="0.35"/>
    <row r="98" s="55" customFormat="1" x14ac:dyDescent="0.35"/>
    <row r="99" s="55" customFormat="1" x14ac:dyDescent="0.35"/>
    <row r="100" s="55" customFormat="1" x14ac:dyDescent="0.35"/>
    <row r="101" s="55" customFormat="1" x14ac:dyDescent="0.35"/>
    <row r="102" s="55" customFormat="1" x14ac:dyDescent="0.35"/>
    <row r="103" s="55" customFormat="1" x14ac:dyDescent="0.35"/>
    <row r="104" s="55" customFormat="1" x14ac:dyDescent="0.35"/>
    <row r="105" s="55" customFormat="1" x14ac:dyDescent="0.35"/>
    <row r="106" s="55" customFormat="1" x14ac:dyDescent="0.35"/>
    <row r="107" s="55" customFormat="1" x14ac:dyDescent="0.35"/>
    <row r="108" s="55" customFormat="1" x14ac:dyDescent="0.35"/>
    <row r="109" s="55" customFormat="1" x14ac:dyDescent="0.35"/>
    <row r="110" s="55" customFormat="1" x14ac:dyDescent="0.35"/>
    <row r="111" s="55" customFormat="1" x14ac:dyDescent="0.35"/>
    <row r="112" s="55" customFormat="1" x14ac:dyDescent="0.35"/>
    <row r="113" s="55" customFormat="1" x14ac:dyDescent="0.35"/>
    <row r="114" s="55" customFormat="1" x14ac:dyDescent="0.35"/>
    <row r="115" s="55" customFormat="1" x14ac:dyDescent="0.35"/>
    <row r="116" s="55" customFormat="1" x14ac:dyDescent="0.35"/>
    <row r="117" s="55" customFormat="1" x14ac:dyDescent="0.35"/>
    <row r="118" s="55" customFormat="1" x14ac:dyDescent="0.35"/>
    <row r="119" s="55" customFormat="1" x14ac:dyDescent="0.35"/>
    <row r="120" s="55" customFormat="1" x14ac:dyDescent="0.35"/>
    <row r="121" s="55" customFormat="1" x14ac:dyDescent="0.35"/>
    <row r="122" s="55" customFormat="1" x14ac:dyDescent="0.35"/>
    <row r="123" s="55" customFormat="1" x14ac:dyDescent="0.35"/>
    <row r="124" s="55" customFormat="1" x14ac:dyDescent="0.35"/>
    <row r="125" s="55" customFormat="1" x14ac:dyDescent="0.35"/>
    <row r="126" s="55" customFormat="1" x14ac:dyDescent="0.35"/>
    <row r="127" s="55" customFormat="1" x14ac:dyDescent="0.35"/>
    <row r="128" s="55" customFormat="1" x14ac:dyDescent="0.35"/>
    <row r="129" s="55" customFormat="1" x14ac:dyDescent="0.35"/>
    <row r="130" s="55" customFormat="1" x14ac:dyDescent="0.35"/>
    <row r="131" s="55" customFormat="1" x14ac:dyDescent="0.35"/>
    <row r="132" s="55" customFormat="1" x14ac:dyDescent="0.35"/>
    <row r="133" s="55" customFormat="1" x14ac:dyDescent="0.35"/>
    <row r="134" s="55" customFormat="1" x14ac:dyDescent="0.35"/>
    <row r="135" s="55" customFormat="1" x14ac:dyDescent="0.35"/>
    <row r="136" s="55" customFormat="1" x14ac:dyDescent="0.35"/>
    <row r="137" s="55" customFormat="1" x14ac:dyDescent="0.35"/>
    <row r="138" s="55" customFormat="1" x14ac:dyDescent="0.35"/>
    <row r="139" s="55" customFormat="1" x14ac:dyDescent="0.35"/>
    <row r="140" s="55" customFormat="1" x14ac:dyDescent="0.35"/>
    <row r="141" s="55" customFormat="1" x14ac:dyDescent="0.35"/>
    <row r="142" s="55" customFormat="1" x14ac:dyDescent="0.35"/>
    <row r="143" s="55" customFormat="1" x14ac:dyDescent="0.35"/>
    <row r="144" s="55" customFormat="1" x14ac:dyDescent="0.35"/>
    <row r="145" s="55" customFormat="1" x14ac:dyDescent="0.35"/>
    <row r="146" s="55" customFormat="1" x14ac:dyDescent="0.35"/>
    <row r="147" s="55" customFormat="1" x14ac:dyDescent="0.35"/>
    <row r="148" s="55" customFormat="1" x14ac:dyDescent="0.35"/>
    <row r="149" s="55" customFormat="1" x14ac:dyDescent="0.35"/>
    <row r="150" s="55" customFormat="1" x14ac:dyDescent="0.35"/>
    <row r="151" s="55" customFormat="1" x14ac:dyDescent="0.35"/>
    <row r="152" s="55" customFormat="1" x14ac:dyDescent="0.35"/>
    <row r="153" s="55" customFormat="1" x14ac:dyDescent="0.35"/>
    <row r="154" s="55" customFormat="1" x14ac:dyDescent="0.35"/>
    <row r="155" s="55" customFormat="1" x14ac:dyDescent="0.35"/>
    <row r="156" s="55" customFormat="1" x14ac:dyDescent="0.35"/>
    <row r="157" s="55" customFormat="1" x14ac:dyDescent="0.35"/>
    <row r="158" s="55" customFormat="1" x14ac:dyDescent="0.35"/>
    <row r="159" s="55" customFormat="1" x14ac:dyDescent="0.35"/>
    <row r="160" s="55" customFormat="1" x14ac:dyDescent="0.35"/>
    <row r="161" s="55" customFormat="1" x14ac:dyDescent="0.35"/>
    <row r="162" s="55" customFormat="1" x14ac:dyDescent="0.35"/>
    <row r="163" s="55" customFormat="1" x14ac:dyDescent="0.35"/>
    <row r="164" s="55" customFormat="1" x14ac:dyDescent="0.35"/>
    <row r="165" s="55" customFormat="1" x14ac:dyDescent="0.35"/>
    <row r="166" s="55" customFormat="1" x14ac:dyDescent="0.35"/>
    <row r="167" s="55" customFormat="1" x14ac:dyDescent="0.35"/>
    <row r="168" s="55" customFormat="1" x14ac:dyDescent="0.35"/>
    <row r="169" s="55" customFormat="1" x14ac:dyDescent="0.35"/>
    <row r="170" s="55" customFormat="1" x14ac:dyDescent="0.35"/>
    <row r="171" s="55" customFormat="1" x14ac:dyDescent="0.35"/>
    <row r="172" s="55" customFormat="1" x14ac:dyDescent="0.35"/>
    <row r="173" s="55" customFormat="1" x14ac:dyDescent="0.35"/>
    <row r="174" s="55" customFormat="1" x14ac:dyDescent="0.35"/>
    <row r="175" s="55" customFormat="1" x14ac:dyDescent="0.35"/>
    <row r="176" s="55" customFormat="1" x14ac:dyDescent="0.35"/>
    <row r="177" s="55" customFormat="1" x14ac:dyDescent="0.35"/>
    <row r="178" s="55" customFormat="1" x14ac:dyDescent="0.35"/>
    <row r="179" s="55" customFormat="1" x14ac:dyDescent="0.35"/>
    <row r="180" s="55" customFormat="1" x14ac:dyDescent="0.35"/>
    <row r="181" s="55" customFormat="1" x14ac:dyDescent="0.35"/>
    <row r="182" s="55" customFormat="1" x14ac:dyDescent="0.35"/>
    <row r="183" s="55" customFormat="1" x14ac:dyDescent="0.35"/>
    <row r="184" s="55" customFormat="1" x14ac:dyDescent="0.35"/>
    <row r="185" s="55" customFormat="1" x14ac:dyDescent="0.35"/>
    <row r="186" s="55" customFormat="1" x14ac:dyDescent="0.35"/>
    <row r="187" s="55" customFormat="1" x14ac:dyDescent="0.35"/>
    <row r="188" s="55" customFormat="1" x14ac:dyDescent="0.35"/>
    <row r="189" s="55" customFormat="1" x14ac:dyDescent="0.35"/>
    <row r="190" s="55" customFormat="1" x14ac:dyDescent="0.35"/>
    <row r="191" s="55" customFormat="1" x14ac:dyDescent="0.35"/>
    <row r="192" s="55" customFormat="1" x14ac:dyDescent="0.35"/>
    <row r="193" s="55" customFormat="1" x14ac:dyDescent="0.35"/>
    <row r="194" s="55" customFormat="1" x14ac:dyDescent="0.35"/>
    <row r="195" s="55" customFormat="1" x14ac:dyDescent="0.35"/>
    <row r="196" s="55" customFormat="1" x14ac:dyDescent="0.35"/>
    <row r="197" s="55" customFormat="1" x14ac:dyDescent="0.35"/>
    <row r="198" s="55" customFormat="1" x14ac:dyDescent="0.35"/>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365"/>
  <sheetViews>
    <sheetView topLeftCell="A46" workbookViewId="0">
      <selection activeCell="A10" sqref="A10"/>
    </sheetView>
  </sheetViews>
  <sheetFormatPr baseColWidth="10" defaultColWidth="10.90625" defaultRowHeight="14.5" x14ac:dyDescent="0.35"/>
  <cols>
    <col min="1" max="5" width="12.6328125" customWidth="1"/>
    <col min="6" max="10" width="12.6328125" style="55" customWidth="1"/>
    <col min="11" max="11" width="2.1796875" style="119" customWidth="1"/>
    <col min="12" max="12" width="2.08984375" style="119" customWidth="1"/>
    <col min="13" max="21" width="8.26953125" style="55" customWidth="1"/>
    <col min="22" max="26" width="10.90625" style="55"/>
  </cols>
  <sheetData>
    <row r="1" spans="1:26" ht="24" thickBot="1" x14ac:dyDescent="0.6">
      <c r="A1" s="216" t="s">
        <v>105</v>
      </c>
      <c r="B1" s="216"/>
      <c r="C1" s="216"/>
      <c r="D1" s="216"/>
      <c r="E1" s="216"/>
      <c r="F1" s="216"/>
      <c r="G1" s="216"/>
      <c r="H1" s="216"/>
      <c r="I1" s="216"/>
      <c r="J1" s="216"/>
      <c r="K1" s="112"/>
      <c r="L1" s="112"/>
      <c r="M1" s="83"/>
      <c r="N1" s="83"/>
      <c r="O1" s="83"/>
      <c r="P1" s="83"/>
      <c r="Q1" s="83"/>
      <c r="R1" s="83"/>
      <c r="S1" s="83"/>
      <c r="T1" s="83"/>
      <c r="U1" s="83"/>
    </row>
    <row r="2" spans="1:26" ht="21" x14ac:dyDescent="0.5">
      <c r="A2" s="357" t="s">
        <v>273</v>
      </c>
      <c r="B2" s="358"/>
      <c r="C2" s="358"/>
      <c r="D2" s="358"/>
      <c r="E2" s="358"/>
      <c r="F2" s="217" t="s">
        <v>258</v>
      </c>
      <c r="G2" s="218"/>
      <c r="H2" s="218"/>
      <c r="I2" s="218"/>
      <c r="J2" s="218"/>
      <c r="K2" s="113"/>
      <c r="L2" s="113"/>
      <c r="M2" s="356"/>
      <c r="N2" s="356"/>
      <c r="O2" s="356"/>
      <c r="P2" s="356"/>
      <c r="Q2" s="356"/>
      <c r="R2" s="356"/>
      <c r="S2" s="356"/>
      <c r="T2" s="356"/>
      <c r="U2" s="356"/>
    </row>
    <row r="3" spans="1:26" ht="20.5" x14ac:dyDescent="0.45">
      <c r="A3" s="359">
        <f>'General Farm Data'!B21</f>
        <v>2015</v>
      </c>
      <c r="B3" s="360"/>
      <c r="C3" s="360"/>
      <c r="D3" s="360"/>
      <c r="E3" s="360"/>
      <c r="F3" s="219" t="s">
        <v>109</v>
      </c>
      <c r="G3" s="220"/>
      <c r="H3" s="201"/>
      <c r="I3" s="221">
        <f>'General Farm Data'!B14</f>
        <v>0</v>
      </c>
      <c r="J3" s="221" t="s">
        <v>32</v>
      </c>
      <c r="L3" s="114"/>
      <c r="M3" s="52"/>
      <c r="N3" s="52"/>
      <c r="O3" s="52"/>
      <c r="P3" s="52"/>
      <c r="Q3" s="52"/>
      <c r="R3" s="52"/>
      <c r="S3" s="52"/>
      <c r="T3" s="52"/>
      <c r="U3" s="53"/>
    </row>
    <row r="4" spans="1:26" ht="19" thickBot="1" x14ac:dyDescent="0.5">
      <c r="A4" s="222" t="s">
        <v>106</v>
      </c>
      <c r="B4" s="223"/>
      <c r="C4" s="223"/>
      <c r="D4" s="223"/>
      <c r="E4" s="223"/>
      <c r="F4" s="361" t="s">
        <v>106</v>
      </c>
      <c r="G4" s="362"/>
      <c r="H4" s="362"/>
      <c r="I4" s="362"/>
      <c r="J4" s="362"/>
      <c r="K4" s="114"/>
      <c r="L4" s="114"/>
      <c r="M4" s="52"/>
      <c r="N4" s="52"/>
      <c r="O4" s="52"/>
      <c r="P4" s="52"/>
      <c r="Q4" s="52"/>
      <c r="R4" s="52"/>
      <c r="S4" s="52"/>
      <c r="T4" s="52"/>
      <c r="U4" s="53"/>
    </row>
    <row r="5" spans="1:26" x14ac:dyDescent="0.35">
      <c r="A5" s="203" t="s">
        <v>8</v>
      </c>
      <c r="B5" s="203" t="s">
        <v>9</v>
      </c>
      <c r="C5" s="203" t="s">
        <v>10</v>
      </c>
      <c r="D5" s="203" t="s">
        <v>12</v>
      </c>
      <c r="E5" s="203" t="s">
        <v>13</v>
      </c>
      <c r="F5" s="203" t="s">
        <v>8</v>
      </c>
      <c r="G5" s="203" t="s">
        <v>9</v>
      </c>
      <c r="H5" s="203" t="s">
        <v>10</v>
      </c>
      <c r="I5" s="203" t="s">
        <v>12</v>
      </c>
      <c r="J5" s="203" t="s">
        <v>13</v>
      </c>
      <c r="K5" s="115"/>
      <c r="L5" s="115"/>
      <c r="M5" s="52"/>
      <c r="N5" s="52"/>
      <c r="O5" s="52"/>
      <c r="P5" s="52"/>
      <c r="Q5" s="52"/>
      <c r="R5" s="52"/>
      <c r="S5" s="52"/>
      <c r="T5" s="52"/>
      <c r="U5" s="53"/>
    </row>
    <row r="6" spans="1:26" ht="15" thickBot="1" x14ac:dyDescent="0.4">
      <c r="A6" s="204" t="s">
        <v>272</v>
      </c>
      <c r="B6" s="204" t="s">
        <v>272</v>
      </c>
      <c r="C6" s="204" t="s">
        <v>272</v>
      </c>
      <c r="D6" s="204" t="s">
        <v>272</v>
      </c>
      <c r="E6" s="204" t="s">
        <v>272</v>
      </c>
      <c r="F6" s="204" t="s">
        <v>256</v>
      </c>
      <c r="G6" s="204" t="s">
        <v>256</v>
      </c>
      <c r="H6" s="204" t="s">
        <v>256</v>
      </c>
      <c r="I6" s="204" t="s">
        <v>256</v>
      </c>
      <c r="J6" s="204" t="s">
        <v>256</v>
      </c>
      <c r="K6" s="115"/>
      <c r="L6" s="115"/>
      <c r="M6" s="52"/>
      <c r="N6" s="52"/>
      <c r="O6" s="52"/>
      <c r="P6" s="52"/>
      <c r="Q6" s="52"/>
      <c r="R6" s="52"/>
      <c r="S6" s="52"/>
      <c r="T6" s="52"/>
      <c r="U6" s="53"/>
    </row>
    <row r="7" spans="1:26" ht="15" thickBot="1" x14ac:dyDescent="0.4">
      <c r="A7" s="204">
        <f>'Total Input'!A14</f>
        <v>0</v>
      </c>
      <c r="B7" s="204">
        <f>'Total Input'!B14</f>
        <v>0</v>
      </c>
      <c r="C7" s="204">
        <f>'Total Input'!C14</f>
        <v>0</v>
      </c>
      <c r="D7" s="204">
        <f>'Total Input'!D14</f>
        <v>0</v>
      </c>
      <c r="E7" s="204">
        <f>'Total Input'!E14</f>
        <v>0</v>
      </c>
      <c r="F7" s="204" t="e">
        <f>(A7)/$I$3</f>
        <v>#DIV/0!</v>
      </c>
      <c r="G7" s="204" t="e">
        <f>(B7)/$I$3</f>
        <v>#DIV/0!</v>
      </c>
      <c r="H7" s="204" t="e">
        <f>(C7)/$I$3</f>
        <v>#DIV/0!</v>
      </c>
      <c r="I7" s="204" t="e">
        <f>(D7)/$I$3</f>
        <v>#DIV/0!</v>
      </c>
      <c r="J7" s="204" t="e">
        <f>(E7)/$I$3</f>
        <v>#DIV/0!</v>
      </c>
      <c r="K7" s="115"/>
      <c r="L7" s="115"/>
      <c r="M7" s="52"/>
      <c r="N7" s="52"/>
      <c r="O7" s="52"/>
      <c r="P7" s="52"/>
      <c r="Q7" s="52"/>
      <c r="R7" s="52"/>
      <c r="S7" s="52"/>
      <c r="T7" s="52"/>
      <c r="U7" s="53"/>
    </row>
    <row r="8" spans="1:26" s="2" customFormat="1" ht="16" thickBot="1" x14ac:dyDescent="0.4">
      <c r="A8" s="159" t="s">
        <v>107</v>
      </c>
      <c r="B8" s="160"/>
      <c r="C8" s="160"/>
      <c r="D8" s="160"/>
      <c r="E8" s="160"/>
      <c r="F8" s="159" t="s">
        <v>107</v>
      </c>
      <c r="G8" s="160"/>
      <c r="H8" s="160"/>
      <c r="I8" s="160"/>
      <c r="J8" s="160"/>
      <c r="K8" s="116"/>
      <c r="L8" s="116"/>
      <c r="M8" s="52"/>
      <c r="N8" s="52"/>
      <c r="O8" s="52"/>
      <c r="P8" s="52"/>
      <c r="Q8" s="52"/>
      <c r="R8" s="52"/>
      <c r="S8" s="52"/>
      <c r="T8" s="52"/>
      <c r="U8" s="53"/>
      <c r="V8" s="55"/>
      <c r="W8" s="55"/>
      <c r="X8" s="55"/>
      <c r="Y8" s="55"/>
      <c r="Z8" s="55"/>
    </row>
    <row r="9" spans="1:26" x14ac:dyDescent="0.35">
      <c r="A9" s="203" t="s">
        <v>8</v>
      </c>
      <c r="B9" s="203" t="s">
        <v>9</v>
      </c>
      <c r="C9" s="203" t="s">
        <v>10</v>
      </c>
      <c r="D9" s="203" t="s">
        <v>12</v>
      </c>
      <c r="E9" s="203" t="s">
        <v>13</v>
      </c>
      <c r="F9" s="203" t="s">
        <v>8</v>
      </c>
      <c r="G9" s="203" t="s">
        <v>9</v>
      </c>
      <c r="H9" s="203" t="s">
        <v>10</v>
      </c>
      <c r="I9" s="203" t="s">
        <v>12</v>
      </c>
      <c r="J9" s="203" t="s">
        <v>13</v>
      </c>
      <c r="K9" s="115"/>
      <c r="L9" s="115"/>
      <c r="M9" s="52"/>
      <c r="N9" s="52"/>
      <c r="O9" s="52"/>
      <c r="P9" s="52"/>
      <c r="Q9" s="52"/>
      <c r="R9" s="52"/>
      <c r="S9" s="52"/>
      <c r="T9" s="52"/>
      <c r="U9" s="53"/>
    </row>
    <row r="10" spans="1:26" ht="15" thickBot="1" x14ac:dyDescent="0.4">
      <c r="A10" s="204" t="s">
        <v>272</v>
      </c>
      <c r="B10" s="204" t="s">
        <v>272</v>
      </c>
      <c r="C10" s="204" t="s">
        <v>272</v>
      </c>
      <c r="D10" s="204" t="s">
        <v>272</v>
      </c>
      <c r="E10" s="204" t="s">
        <v>272</v>
      </c>
      <c r="F10" s="204" t="s">
        <v>256</v>
      </c>
      <c r="G10" s="204" t="s">
        <v>256</v>
      </c>
      <c r="H10" s="204" t="s">
        <v>256</v>
      </c>
      <c r="I10" s="204" t="s">
        <v>256</v>
      </c>
      <c r="J10" s="204" t="s">
        <v>256</v>
      </c>
      <c r="K10" s="115"/>
      <c r="L10" s="115"/>
      <c r="M10" s="52"/>
      <c r="N10" s="52"/>
      <c r="O10" s="52"/>
      <c r="P10" s="52"/>
      <c r="Q10" s="52"/>
      <c r="R10" s="52"/>
      <c r="S10" s="52"/>
      <c r="T10" s="52"/>
      <c r="U10" s="53"/>
    </row>
    <row r="11" spans="1:26" ht="15" thickBot="1" x14ac:dyDescent="0.4">
      <c r="A11" s="204">
        <f>'Total Output'!A14</f>
        <v>0</v>
      </c>
      <c r="B11" s="204">
        <f>'Total Output'!B14</f>
        <v>0</v>
      </c>
      <c r="C11" s="204">
        <f>'Total Output'!C14</f>
        <v>0</v>
      </c>
      <c r="D11" s="204">
        <f>'Total Output'!D14</f>
        <v>0</v>
      </c>
      <c r="E11" s="204">
        <f>'Total Output'!E14</f>
        <v>0</v>
      </c>
      <c r="F11" s="204" t="e">
        <f>A11/$I$3</f>
        <v>#DIV/0!</v>
      </c>
      <c r="G11" s="204" t="e">
        <f>B11/$I$3</f>
        <v>#DIV/0!</v>
      </c>
      <c r="H11" s="204" t="e">
        <f>C11/$I$3</f>
        <v>#DIV/0!</v>
      </c>
      <c r="I11" s="204" t="e">
        <f>D11/$I$3</f>
        <v>#DIV/0!</v>
      </c>
      <c r="J11" s="204" t="e">
        <f>E11/$I$3</f>
        <v>#DIV/0!</v>
      </c>
      <c r="K11" s="115"/>
      <c r="L11" s="115"/>
      <c r="M11" s="52"/>
      <c r="N11" s="52"/>
      <c r="O11" s="52"/>
      <c r="P11" s="52"/>
      <c r="Q11" s="52"/>
      <c r="R11" s="52"/>
      <c r="S11" s="52"/>
      <c r="T11" s="52"/>
      <c r="U11" s="53"/>
    </row>
    <row r="12" spans="1:26" s="2" customFormat="1" ht="16" thickBot="1" x14ac:dyDescent="0.4">
      <c r="A12" s="159" t="s">
        <v>108</v>
      </c>
      <c r="B12" s="160"/>
      <c r="C12" s="160"/>
      <c r="D12" s="160"/>
      <c r="E12" s="160"/>
      <c r="F12" s="159" t="s">
        <v>108</v>
      </c>
      <c r="G12" s="160"/>
      <c r="H12" s="160"/>
      <c r="I12" s="160"/>
      <c r="J12" s="160"/>
      <c r="K12" s="116"/>
      <c r="L12" s="116"/>
      <c r="M12" s="52"/>
      <c r="N12" s="52"/>
      <c r="O12" s="52"/>
      <c r="P12" s="52"/>
      <c r="Q12" s="52"/>
      <c r="R12" s="52"/>
      <c r="S12" s="52"/>
      <c r="T12" s="52"/>
      <c r="U12" s="53"/>
      <c r="V12" s="55"/>
      <c r="W12" s="55"/>
      <c r="X12" s="55"/>
      <c r="Y12" s="55"/>
      <c r="Z12" s="55"/>
    </row>
    <row r="13" spans="1:26" x14ac:dyDescent="0.35">
      <c r="A13" s="205" t="s">
        <v>8</v>
      </c>
      <c r="B13" s="205" t="s">
        <v>9</v>
      </c>
      <c r="C13" s="205" t="s">
        <v>10</v>
      </c>
      <c r="D13" s="205" t="s">
        <v>12</v>
      </c>
      <c r="E13" s="205" t="s">
        <v>13</v>
      </c>
      <c r="F13" s="205" t="s">
        <v>8</v>
      </c>
      <c r="G13" s="205" t="s">
        <v>9</v>
      </c>
      <c r="H13" s="205" t="s">
        <v>10</v>
      </c>
      <c r="I13" s="205" t="s">
        <v>12</v>
      </c>
      <c r="J13" s="205" t="s">
        <v>13</v>
      </c>
      <c r="K13" s="117"/>
      <c r="L13" s="117"/>
      <c r="M13" s="52"/>
      <c r="N13" s="52"/>
      <c r="O13" s="52"/>
      <c r="P13" s="52"/>
      <c r="Q13" s="52"/>
      <c r="R13" s="52"/>
      <c r="S13" s="52"/>
      <c r="T13" s="52"/>
      <c r="U13" s="53"/>
    </row>
    <row r="14" spans="1:26" ht="15" thickBot="1" x14ac:dyDescent="0.4">
      <c r="A14" s="206" t="s">
        <v>272</v>
      </c>
      <c r="B14" s="206" t="s">
        <v>272</v>
      </c>
      <c r="C14" s="206" t="s">
        <v>272</v>
      </c>
      <c r="D14" s="206" t="s">
        <v>272</v>
      </c>
      <c r="E14" s="206" t="s">
        <v>272</v>
      </c>
      <c r="F14" s="206" t="s">
        <v>256</v>
      </c>
      <c r="G14" s="206" t="s">
        <v>256</v>
      </c>
      <c r="H14" s="206" t="s">
        <v>256</v>
      </c>
      <c r="I14" s="206" t="s">
        <v>256</v>
      </c>
      <c r="J14" s="206" t="s">
        <v>256</v>
      </c>
      <c r="K14" s="117"/>
      <c r="L14" s="117"/>
      <c r="M14" s="52"/>
      <c r="N14" s="52"/>
      <c r="O14" s="52"/>
      <c r="P14" s="52"/>
      <c r="Q14" s="52"/>
      <c r="R14" s="52"/>
      <c r="S14" s="52"/>
      <c r="T14" s="52"/>
      <c r="U14" s="53"/>
    </row>
    <row r="15" spans="1:26" ht="15" thickBot="1" x14ac:dyDescent="0.4">
      <c r="A15" s="206">
        <f>A7-A11</f>
        <v>0</v>
      </c>
      <c r="B15" s="206">
        <f t="shared" ref="B15:E15" si="0">B7-B11</f>
        <v>0</v>
      </c>
      <c r="C15" s="206">
        <f t="shared" si="0"/>
        <v>0</v>
      </c>
      <c r="D15" s="206">
        <f t="shared" si="0"/>
        <v>0</v>
      </c>
      <c r="E15" s="206">
        <f t="shared" si="0"/>
        <v>0</v>
      </c>
      <c r="F15" s="206" t="e">
        <f>A15/$I$3</f>
        <v>#DIV/0!</v>
      </c>
      <c r="G15" s="206" t="e">
        <f>B15/$I$3</f>
        <v>#DIV/0!</v>
      </c>
      <c r="H15" s="206" t="e">
        <f>C15/$I$3</f>
        <v>#DIV/0!</v>
      </c>
      <c r="I15" s="206" t="e">
        <f>D15/$I$3</f>
        <v>#DIV/0!</v>
      </c>
      <c r="J15" s="206" t="e">
        <f>E15/$I$3</f>
        <v>#DIV/0!</v>
      </c>
      <c r="K15" s="117"/>
      <c r="L15" s="117"/>
      <c r="M15" s="52"/>
      <c r="N15" s="52"/>
      <c r="O15" s="52"/>
      <c r="P15" s="52"/>
      <c r="Q15" s="52"/>
      <c r="R15" s="52"/>
      <c r="S15" s="52"/>
      <c r="T15" s="52"/>
      <c r="U15" s="53"/>
    </row>
    <row r="16" spans="1:26" ht="20" x14ac:dyDescent="0.4">
      <c r="A16" s="157">
        <f>'General Farm Data'!$B$22</f>
        <v>2016</v>
      </c>
      <c r="B16" s="158"/>
      <c r="C16" s="158"/>
      <c r="D16" s="158"/>
      <c r="E16" s="158"/>
      <c r="F16" s="157"/>
      <c r="G16" s="158"/>
      <c r="H16" s="158"/>
      <c r="I16" s="158"/>
      <c r="J16" s="158"/>
      <c r="K16" s="116"/>
      <c r="L16" s="116"/>
      <c r="M16" s="52"/>
      <c r="N16" s="52"/>
      <c r="O16" s="52"/>
      <c r="P16" s="52"/>
      <c r="Q16" s="52"/>
      <c r="R16" s="52"/>
      <c r="S16" s="52"/>
      <c r="T16" s="52"/>
      <c r="U16" s="53"/>
    </row>
    <row r="17" spans="1:26" ht="16" thickBot="1" x14ac:dyDescent="0.4">
      <c r="A17" s="222" t="s">
        <v>106</v>
      </c>
      <c r="B17" s="160"/>
      <c r="C17" s="160"/>
      <c r="D17" s="160"/>
      <c r="E17" s="160"/>
      <c r="F17" s="222" t="s">
        <v>106</v>
      </c>
      <c r="G17" s="160"/>
      <c r="H17" s="160"/>
      <c r="I17" s="160"/>
      <c r="J17" s="160"/>
      <c r="K17" s="116"/>
      <c r="L17" s="116"/>
      <c r="M17" s="52"/>
      <c r="N17" s="52"/>
      <c r="O17" s="52"/>
      <c r="P17" s="52"/>
      <c r="Q17" s="52"/>
      <c r="R17" s="52"/>
      <c r="S17" s="52"/>
      <c r="T17" s="52"/>
      <c r="U17" s="53"/>
    </row>
    <row r="18" spans="1:26" x14ac:dyDescent="0.35">
      <c r="A18" s="161" t="s">
        <v>8</v>
      </c>
      <c r="B18" s="161" t="s">
        <v>9</v>
      </c>
      <c r="C18" s="161" t="s">
        <v>10</v>
      </c>
      <c r="D18" s="161" t="s">
        <v>12</v>
      </c>
      <c r="E18" s="161" t="s">
        <v>13</v>
      </c>
      <c r="F18" s="161" t="s">
        <v>8</v>
      </c>
      <c r="G18" s="161" t="s">
        <v>9</v>
      </c>
      <c r="H18" s="161" t="s">
        <v>10</v>
      </c>
      <c r="I18" s="161" t="s">
        <v>12</v>
      </c>
      <c r="J18" s="161" t="s">
        <v>13</v>
      </c>
      <c r="K18" s="115"/>
      <c r="L18" s="115"/>
      <c r="M18" s="52"/>
      <c r="N18" s="52"/>
      <c r="O18" s="52"/>
      <c r="P18" s="52"/>
      <c r="Q18" s="52"/>
      <c r="R18" s="52"/>
      <c r="S18" s="52"/>
      <c r="T18" s="52"/>
      <c r="U18" s="53"/>
    </row>
    <row r="19" spans="1:26" ht="15" thickBot="1" x14ac:dyDescent="0.4">
      <c r="A19" s="162" t="s">
        <v>272</v>
      </c>
      <c r="B19" s="162" t="s">
        <v>272</v>
      </c>
      <c r="C19" s="162" t="s">
        <v>272</v>
      </c>
      <c r="D19" s="162" t="s">
        <v>272</v>
      </c>
      <c r="E19" s="162" t="s">
        <v>272</v>
      </c>
      <c r="F19" s="162" t="s">
        <v>256</v>
      </c>
      <c r="G19" s="162" t="s">
        <v>256</v>
      </c>
      <c r="H19" s="162" t="s">
        <v>256</v>
      </c>
      <c r="I19" s="162" t="s">
        <v>256</v>
      </c>
      <c r="J19" s="162" t="s">
        <v>256</v>
      </c>
      <c r="K19" s="115"/>
      <c r="L19" s="115"/>
      <c r="M19" s="52"/>
      <c r="N19" s="52"/>
      <c r="O19" s="52"/>
      <c r="P19" s="52"/>
      <c r="Q19" s="52"/>
      <c r="R19" s="52"/>
      <c r="S19" s="52"/>
      <c r="T19" s="52"/>
      <c r="U19" s="53"/>
    </row>
    <row r="20" spans="1:26" ht="15" thickBot="1" x14ac:dyDescent="0.4">
      <c r="A20" s="162">
        <f>'Total Input'!A28</f>
        <v>0</v>
      </c>
      <c r="B20" s="162">
        <f>'Total Input'!B28</f>
        <v>0</v>
      </c>
      <c r="C20" s="162">
        <f>'Total Input'!C28</f>
        <v>0</v>
      </c>
      <c r="D20" s="162">
        <f>'Total Input'!D28</f>
        <v>0</v>
      </c>
      <c r="E20" s="162">
        <f>'Total Input'!E28</f>
        <v>0</v>
      </c>
      <c r="F20" s="162" t="e">
        <f>A20/$I$3</f>
        <v>#DIV/0!</v>
      </c>
      <c r="G20" s="162" t="e">
        <f>B20/$I$3</f>
        <v>#DIV/0!</v>
      </c>
      <c r="H20" s="162" t="e">
        <f>C20/$I$3</f>
        <v>#DIV/0!</v>
      </c>
      <c r="I20" s="162" t="e">
        <f>D20/$I$3</f>
        <v>#DIV/0!</v>
      </c>
      <c r="J20" s="162" t="e">
        <f>E20/$I$3</f>
        <v>#DIV/0!</v>
      </c>
      <c r="K20" s="115"/>
      <c r="L20" s="115"/>
      <c r="M20" s="52"/>
      <c r="N20" s="52"/>
      <c r="O20" s="52"/>
      <c r="P20" s="52"/>
      <c r="Q20" s="52"/>
      <c r="R20" s="52"/>
      <c r="S20" s="52"/>
      <c r="T20" s="52"/>
      <c r="U20" s="53"/>
    </row>
    <row r="21" spans="1:26" s="2" customFormat="1" ht="16" thickBot="1" x14ac:dyDescent="0.4">
      <c r="A21" s="159" t="s">
        <v>107</v>
      </c>
      <c r="B21" s="160"/>
      <c r="C21" s="160"/>
      <c r="D21" s="160"/>
      <c r="E21" s="160"/>
      <c r="F21" s="159" t="s">
        <v>107</v>
      </c>
      <c r="G21" s="160"/>
      <c r="H21" s="160"/>
      <c r="I21" s="160"/>
      <c r="J21" s="160"/>
      <c r="K21" s="116"/>
      <c r="L21" s="116"/>
      <c r="M21" s="52"/>
      <c r="N21" s="52"/>
      <c r="O21" s="52"/>
      <c r="P21" s="52"/>
      <c r="Q21" s="52"/>
      <c r="R21" s="52"/>
      <c r="S21" s="52"/>
      <c r="T21" s="52"/>
      <c r="U21" s="53"/>
      <c r="V21" s="55"/>
      <c r="W21" s="55"/>
      <c r="X21" s="55"/>
      <c r="Y21" s="55"/>
      <c r="Z21" s="55"/>
    </row>
    <row r="22" spans="1:26" x14ac:dyDescent="0.35">
      <c r="A22" s="161" t="s">
        <v>8</v>
      </c>
      <c r="B22" s="161" t="s">
        <v>9</v>
      </c>
      <c r="C22" s="161" t="s">
        <v>10</v>
      </c>
      <c r="D22" s="161" t="s">
        <v>12</v>
      </c>
      <c r="E22" s="161" t="s">
        <v>13</v>
      </c>
      <c r="F22" s="161" t="s">
        <v>8</v>
      </c>
      <c r="G22" s="161" t="s">
        <v>9</v>
      </c>
      <c r="H22" s="161" t="s">
        <v>10</v>
      </c>
      <c r="I22" s="161" t="s">
        <v>12</v>
      </c>
      <c r="J22" s="161" t="s">
        <v>13</v>
      </c>
      <c r="K22" s="115"/>
      <c r="L22" s="115"/>
      <c r="M22" s="52"/>
      <c r="N22" s="52"/>
      <c r="O22" s="52"/>
      <c r="P22" s="52"/>
      <c r="Q22" s="52"/>
      <c r="R22" s="52"/>
      <c r="S22" s="52"/>
      <c r="T22" s="52"/>
      <c r="U22" s="53"/>
    </row>
    <row r="23" spans="1:26" ht="15" thickBot="1" x14ac:dyDescent="0.4">
      <c r="A23" s="162" t="s">
        <v>272</v>
      </c>
      <c r="B23" s="162" t="s">
        <v>272</v>
      </c>
      <c r="C23" s="162" t="s">
        <v>272</v>
      </c>
      <c r="D23" s="162" t="s">
        <v>272</v>
      </c>
      <c r="E23" s="162" t="s">
        <v>272</v>
      </c>
      <c r="F23" s="162" t="s">
        <v>256</v>
      </c>
      <c r="G23" s="162" t="s">
        <v>256</v>
      </c>
      <c r="H23" s="162" t="s">
        <v>256</v>
      </c>
      <c r="I23" s="162" t="s">
        <v>256</v>
      </c>
      <c r="J23" s="162" t="s">
        <v>256</v>
      </c>
      <c r="K23" s="115"/>
      <c r="L23" s="115"/>
      <c r="M23" s="52"/>
      <c r="N23" s="52"/>
      <c r="O23" s="52"/>
      <c r="P23" s="52"/>
      <c r="Q23" s="52"/>
      <c r="R23" s="52"/>
      <c r="S23" s="52"/>
      <c r="T23" s="52"/>
      <c r="U23" s="53"/>
    </row>
    <row r="24" spans="1:26" ht="15" thickBot="1" x14ac:dyDescent="0.4">
      <c r="A24" s="162">
        <f>'Total Output'!A28</f>
        <v>0</v>
      </c>
      <c r="B24" s="162">
        <f>'Total Output'!B28</f>
        <v>0</v>
      </c>
      <c r="C24" s="162">
        <f>'Total Output'!C28</f>
        <v>0</v>
      </c>
      <c r="D24" s="162">
        <f>'Total Output'!D28</f>
        <v>0</v>
      </c>
      <c r="E24" s="162">
        <f>'Total Output'!E28</f>
        <v>0</v>
      </c>
      <c r="F24" s="162" t="e">
        <f>A24/$I$3</f>
        <v>#DIV/0!</v>
      </c>
      <c r="G24" s="162" t="e">
        <f>B24/$I$3</f>
        <v>#DIV/0!</v>
      </c>
      <c r="H24" s="162" t="e">
        <f>C24/$I$3</f>
        <v>#DIV/0!</v>
      </c>
      <c r="I24" s="162" t="e">
        <f>D24/$I$3</f>
        <v>#DIV/0!</v>
      </c>
      <c r="J24" s="162" t="e">
        <f>E24/$I$3</f>
        <v>#DIV/0!</v>
      </c>
      <c r="K24" s="115"/>
      <c r="L24" s="115"/>
      <c r="M24" s="52"/>
      <c r="N24" s="52"/>
      <c r="O24" s="52"/>
      <c r="P24" s="52"/>
      <c r="Q24" s="52"/>
      <c r="R24" s="52"/>
      <c r="S24" s="52"/>
      <c r="T24" s="52"/>
      <c r="U24" s="53"/>
    </row>
    <row r="25" spans="1:26" s="2" customFormat="1" ht="16" thickBot="1" x14ac:dyDescent="0.4">
      <c r="A25" s="159" t="s">
        <v>108</v>
      </c>
      <c r="B25" s="160"/>
      <c r="C25" s="160"/>
      <c r="D25" s="160"/>
      <c r="E25" s="160"/>
      <c r="F25" s="159" t="s">
        <v>108</v>
      </c>
      <c r="G25" s="160"/>
      <c r="H25" s="160"/>
      <c r="I25" s="160"/>
      <c r="J25" s="160"/>
      <c r="K25" s="116"/>
      <c r="L25" s="116"/>
      <c r="M25" s="52"/>
      <c r="N25" s="52"/>
      <c r="O25" s="52"/>
      <c r="P25" s="52"/>
      <c r="Q25" s="52"/>
      <c r="R25" s="52"/>
      <c r="S25" s="52"/>
      <c r="T25" s="52"/>
      <c r="U25" s="53"/>
      <c r="V25" s="55"/>
      <c r="W25" s="55"/>
      <c r="X25" s="55"/>
      <c r="Y25" s="55"/>
      <c r="Z25" s="55"/>
    </row>
    <row r="26" spans="1:26" x14ac:dyDescent="0.35">
      <c r="A26" s="165" t="s">
        <v>8</v>
      </c>
      <c r="B26" s="165" t="s">
        <v>9</v>
      </c>
      <c r="C26" s="165" t="s">
        <v>10</v>
      </c>
      <c r="D26" s="165" t="s">
        <v>12</v>
      </c>
      <c r="E26" s="165" t="s">
        <v>13</v>
      </c>
      <c r="F26" s="165" t="s">
        <v>8</v>
      </c>
      <c r="G26" s="165" t="s">
        <v>9</v>
      </c>
      <c r="H26" s="165" t="s">
        <v>10</v>
      </c>
      <c r="I26" s="165" t="s">
        <v>12</v>
      </c>
      <c r="J26" s="165" t="s">
        <v>13</v>
      </c>
      <c r="K26" s="117"/>
      <c r="L26" s="117"/>
      <c r="M26" s="52"/>
      <c r="N26" s="52"/>
      <c r="O26" s="52"/>
      <c r="P26" s="52"/>
      <c r="Q26" s="52"/>
      <c r="R26" s="52"/>
      <c r="S26" s="52"/>
      <c r="T26" s="52"/>
      <c r="U26" s="53"/>
    </row>
    <row r="27" spans="1:26" ht="15" thickBot="1" x14ac:dyDescent="0.4">
      <c r="A27" s="166" t="s">
        <v>272</v>
      </c>
      <c r="B27" s="166" t="s">
        <v>272</v>
      </c>
      <c r="C27" s="166" t="s">
        <v>272</v>
      </c>
      <c r="D27" s="166" t="s">
        <v>272</v>
      </c>
      <c r="E27" s="166" t="s">
        <v>272</v>
      </c>
      <c r="F27" s="166" t="s">
        <v>256</v>
      </c>
      <c r="G27" s="166" t="s">
        <v>256</v>
      </c>
      <c r="H27" s="166" t="s">
        <v>256</v>
      </c>
      <c r="I27" s="166" t="s">
        <v>256</v>
      </c>
      <c r="J27" s="166" t="s">
        <v>256</v>
      </c>
      <c r="K27" s="117"/>
      <c r="L27" s="117"/>
      <c r="M27" s="52"/>
      <c r="N27" s="52"/>
      <c r="O27" s="52"/>
      <c r="P27" s="52"/>
      <c r="Q27" s="52"/>
      <c r="R27" s="52"/>
      <c r="S27" s="52"/>
      <c r="T27" s="52"/>
      <c r="U27" s="53"/>
    </row>
    <row r="28" spans="1:26" ht="15" thickBot="1" x14ac:dyDescent="0.4">
      <c r="A28" s="166">
        <f>A20-A24</f>
        <v>0</v>
      </c>
      <c r="B28" s="166">
        <f t="shared" ref="B28:E28" si="1">B20-B24</f>
        <v>0</v>
      </c>
      <c r="C28" s="166">
        <f t="shared" si="1"/>
        <v>0</v>
      </c>
      <c r="D28" s="166">
        <f t="shared" si="1"/>
        <v>0</v>
      </c>
      <c r="E28" s="166">
        <f t="shared" si="1"/>
        <v>0</v>
      </c>
      <c r="F28" s="166" t="e">
        <f>A28/$I$3</f>
        <v>#DIV/0!</v>
      </c>
      <c r="G28" s="166" t="e">
        <f>B28/$I$3</f>
        <v>#DIV/0!</v>
      </c>
      <c r="H28" s="166" t="e">
        <f>C28/$I$3</f>
        <v>#DIV/0!</v>
      </c>
      <c r="I28" s="166" t="e">
        <f>D28/$I$3</f>
        <v>#DIV/0!</v>
      </c>
      <c r="J28" s="166" t="e">
        <f>E28/$I$3</f>
        <v>#DIV/0!</v>
      </c>
      <c r="K28" s="117"/>
      <c r="L28" s="117"/>
      <c r="M28" s="52"/>
      <c r="N28" s="52"/>
      <c r="O28" s="52"/>
      <c r="P28" s="52"/>
      <c r="Q28" s="52"/>
      <c r="R28" s="52"/>
      <c r="S28" s="52"/>
      <c r="T28" s="52"/>
      <c r="U28" s="53"/>
    </row>
    <row r="29" spans="1:26" s="2" customFormat="1" ht="20" x14ac:dyDescent="0.4">
      <c r="A29" s="157">
        <f>'General Farm Data'!$B$23</f>
        <v>2017</v>
      </c>
      <c r="B29" s="158"/>
      <c r="C29" s="158"/>
      <c r="D29" s="158"/>
      <c r="E29" s="158"/>
      <c r="F29" s="157"/>
      <c r="G29" s="158"/>
      <c r="H29" s="158"/>
      <c r="I29" s="158"/>
      <c r="J29" s="158"/>
      <c r="K29" s="116"/>
      <c r="L29" s="116"/>
      <c r="M29" s="52"/>
      <c r="N29" s="52"/>
      <c r="O29" s="52"/>
      <c r="P29" s="52"/>
      <c r="Q29" s="52"/>
      <c r="R29" s="52"/>
      <c r="S29" s="52"/>
      <c r="T29" s="52"/>
      <c r="U29" s="53"/>
      <c r="V29" s="55"/>
      <c r="W29" s="55"/>
      <c r="X29" s="55"/>
      <c r="Y29" s="55"/>
      <c r="Z29" s="55"/>
    </row>
    <row r="30" spans="1:26" s="2" customFormat="1" ht="16" thickBot="1" x14ac:dyDescent="0.4">
      <c r="A30" s="222" t="s">
        <v>106</v>
      </c>
      <c r="B30" s="160"/>
      <c r="C30" s="160"/>
      <c r="D30" s="160"/>
      <c r="E30" s="160"/>
      <c r="F30" s="222" t="s">
        <v>106</v>
      </c>
      <c r="G30" s="160"/>
      <c r="H30" s="160"/>
      <c r="I30" s="160"/>
      <c r="J30" s="160"/>
      <c r="K30" s="116"/>
      <c r="L30" s="116"/>
      <c r="M30" s="52"/>
      <c r="N30" s="52"/>
      <c r="O30" s="52"/>
      <c r="P30" s="52"/>
      <c r="Q30" s="52"/>
      <c r="R30" s="52"/>
      <c r="S30" s="52"/>
      <c r="T30" s="52"/>
      <c r="U30" s="53"/>
      <c r="V30" s="55"/>
      <c r="W30" s="55"/>
      <c r="X30" s="55"/>
      <c r="Y30" s="55"/>
      <c r="Z30" s="55"/>
    </row>
    <row r="31" spans="1:26" x14ac:dyDescent="0.35">
      <c r="A31" s="207" t="s">
        <v>8</v>
      </c>
      <c r="B31" s="207" t="s">
        <v>9</v>
      </c>
      <c r="C31" s="207" t="s">
        <v>10</v>
      </c>
      <c r="D31" s="207" t="s">
        <v>12</v>
      </c>
      <c r="E31" s="207" t="s">
        <v>13</v>
      </c>
      <c r="F31" s="207" t="s">
        <v>8</v>
      </c>
      <c r="G31" s="207" t="s">
        <v>9</v>
      </c>
      <c r="H31" s="207" t="s">
        <v>10</v>
      </c>
      <c r="I31" s="207" t="s">
        <v>12</v>
      </c>
      <c r="J31" s="207" t="s">
        <v>13</v>
      </c>
      <c r="K31" s="115"/>
      <c r="L31" s="115"/>
      <c r="M31" s="52"/>
      <c r="N31" s="52"/>
      <c r="O31" s="52"/>
      <c r="P31" s="52"/>
      <c r="Q31" s="52"/>
      <c r="R31" s="52"/>
      <c r="S31" s="52"/>
      <c r="T31" s="52"/>
      <c r="U31" s="53"/>
    </row>
    <row r="32" spans="1:26" ht="15" thickBot="1" x14ac:dyDescent="0.4">
      <c r="A32" s="208" t="s">
        <v>272</v>
      </c>
      <c r="B32" s="208" t="s">
        <v>272</v>
      </c>
      <c r="C32" s="208" t="s">
        <v>272</v>
      </c>
      <c r="D32" s="208" t="s">
        <v>272</v>
      </c>
      <c r="E32" s="208" t="s">
        <v>272</v>
      </c>
      <c r="F32" s="208" t="s">
        <v>256</v>
      </c>
      <c r="G32" s="208" t="s">
        <v>256</v>
      </c>
      <c r="H32" s="208" t="s">
        <v>256</v>
      </c>
      <c r="I32" s="208" t="s">
        <v>256</v>
      </c>
      <c r="J32" s="208" t="s">
        <v>256</v>
      </c>
      <c r="K32" s="115"/>
      <c r="L32" s="115"/>
      <c r="M32" s="52"/>
      <c r="N32" s="52"/>
      <c r="O32" s="52"/>
      <c r="P32" s="52"/>
      <c r="Q32" s="52"/>
      <c r="R32" s="52"/>
      <c r="S32" s="52"/>
      <c r="T32" s="52"/>
      <c r="U32" s="53"/>
    </row>
    <row r="33" spans="1:26" ht="15" thickBot="1" x14ac:dyDescent="0.4">
      <c r="A33" s="208">
        <f>'Total Input'!A42</f>
        <v>0</v>
      </c>
      <c r="B33" s="208">
        <f>'Total Input'!B42</f>
        <v>0</v>
      </c>
      <c r="C33" s="208">
        <f>'Total Input'!C42</f>
        <v>0</v>
      </c>
      <c r="D33" s="208">
        <f>'Total Input'!D42</f>
        <v>0</v>
      </c>
      <c r="E33" s="208">
        <f>'Total Input'!E42</f>
        <v>0</v>
      </c>
      <c r="F33" s="208" t="e">
        <f>A33/$I$3</f>
        <v>#DIV/0!</v>
      </c>
      <c r="G33" s="208" t="e">
        <f>B33/$I$3</f>
        <v>#DIV/0!</v>
      </c>
      <c r="H33" s="208" t="e">
        <f>C33/$I$3</f>
        <v>#DIV/0!</v>
      </c>
      <c r="I33" s="208" t="e">
        <f>D33/$I$3</f>
        <v>#DIV/0!</v>
      </c>
      <c r="J33" s="208" t="e">
        <f>E33/$I$3</f>
        <v>#DIV/0!</v>
      </c>
      <c r="K33" s="115"/>
      <c r="L33" s="115"/>
      <c r="M33" s="52"/>
      <c r="N33" s="52"/>
      <c r="O33" s="52"/>
      <c r="P33" s="52"/>
      <c r="Q33" s="52"/>
      <c r="R33" s="52"/>
      <c r="S33" s="52"/>
      <c r="T33" s="52"/>
      <c r="U33" s="53"/>
    </row>
    <row r="34" spans="1:26" s="2" customFormat="1" ht="16" thickBot="1" x14ac:dyDescent="0.4">
      <c r="A34" s="159" t="s">
        <v>257</v>
      </c>
      <c r="B34" s="160"/>
      <c r="C34" s="160"/>
      <c r="D34" s="160"/>
      <c r="E34" s="160"/>
      <c r="F34" s="159" t="s">
        <v>257</v>
      </c>
      <c r="G34" s="160"/>
      <c r="H34" s="160"/>
      <c r="I34" s="160"/>
      <c r="J34" s="160"/>
      <c r="K34" s="116"/>
      <c r="L34" s="116"/>
      <c r="M34" s="52"/>
      <c r="N34" s="52"/>
      <c r="O34" s="52"/>
      <c r="P34" s="52"/>
      <c r="Q34" s="52"/>
      <c r="R34" s="52"/>
      <c r="S34" s="52"/>
      <c r="T34" s="52"/>
      <c r="U34" s="53"/>
      <c r="V34" s="55"/>
      <c r="W34" s="55"/>
      <c r="X34" s="55"/>
      <c r="Y34" s="55"/>
      <c r="Z34" s="55"/>
    </row>
    <row r="35" spans="1:26" x14ac:dyDescent="0.35">
      <c r="A35" s="207" t="s">
        <v>8</v>
      </c>
      <c r="B35" s="207" t="s">
        <v>9</v>
      </c>
      <c r="C35" s="207" t="s">
        <v>10</v>
      </c>
      <c r="D35" s="207" t="s">
        <v>12</v>
      </c>
      <c r="E35" s="207" t="s">
        <v>13</v>
      </c>
      <c r="F35" s="207" t="s">
        <v>8</v>
      </c>
      <c r="G35" s="207" t="s">
        <v>9</v>
      </c>
      <c r="H35" s="207" t="s">
        <v>10</v>
      </c>
      <c r="I35" s="207" t="s">
        <v>12</v>
      </c>
      <c r="J35" s="207" t="s">
        <v>13</v>
      </c>
      <c r="K35" s="115"/>
      <c r="L35" s="115"/>
      <c r="M35" s="52"/>
      <c r="N35" s="52"/>
      <c r="O35" s="52"/>
      <c r="P35" s="52"/>
      <c r="Q35" s="52"/>
      <c r="R35" s="52"/>
      <c r="S35" s="52"/>
      <c r="T35" s="52"/>
      <c r="U35" s="53"/>
    </row>
    <row r="36" spans="1:26" ht="15" thickBot="1" x14ac:dyDescent="0.4">
      <c r="A36" s="208" t="s">
        <v>272</v>
      </c>
      <c r="B36" s="208" t="s">
        <v>272</v>
      </c>
      <c r="C36" s="208" t="s">
        <v>272</v>
      </c>
      <c r="D36" s="208" t="s">
        <v>272</v>
      </c>
      <c r="E36" s="208" t="s">
        <v>272</v>
      </c>
      <c r="F36" s="208" t="s">
        <v>256</v>
      </c>
      <c r="G36" s="208" t="s">
        <v>256</v>
      </c>
      <c r="H36" s="208" t="s">
        <v>256</v>
      </c>
      <c r="I36" s="208" t="s">
        <v>256</v>
      </c>
      <c r="J36" s="208" t="s">
        <v>256</v>
      </c>
      <c r="K36" s="115"/>
      <c r="L36" s="115"/>
      <c r="M36" s="52"/>
      <c r="N36" s="52"/>
      <c r="O36" s="52"/>
      <c r="P36" s="52"/>
      <c r="Q36" s="52"/>
      <c r="R36" s="52"/>
      <c r="S36" s="52"/>
      <c r="T36" s="52"/>
      <c r="U36" s="53"/>
    </row>
    <row r="37" spans="1:26" ht="15" thickBot="1" x14ac:dyDescent="0.4">
      <c r="A37" s="208">
        <f>'Total Output'!A42</f>
        <v>0</v>
      </c>
      <c r="B37" s="208">
        <f>'Total Output'!B42</f>
        <v>0</v>
      </c>
      <c r="C37" s="208">
        <f>'Total Output'!C42</f>
        <v>0</v>
      </c>
      <c r="D37" s="208">
        <f>'Total Output'!D42</f>
        <v>0</v>
      </c>
      <c r="E37" s="208">
        <f>'Total Output'!E42</f>
        <v>0</v>
      </c>
      <c r="F37" s="208" t="e">
        <f>A37/$I$3</f>
        <v>#DIV/0!</v>
      </c>
      <c r="G37" s="208" t="e">
        <f>B37/$I$3</f>
        <v>#DIV/0!</v>
      </c>
      <c r="H37" s="208" t="e">
        <f>C37/$I$3</f>
        <v>#DIV/0!</v>
      </c>
      <c r="I37" s="208" t="e">
        <f>D37/$I$3</f>
        <v>#DIV/0!</v>
      </c>
      <c r="J37" s="208" t="e">
        <f>E37/$I$3</f>
        <v>#DIV/0!</v>
      </c>
      <c r="K37" s="115"/>
      <c r="L37" s="115"/>
      <c r="M37" s="52"/>
      <c r="N37" s="52"/>
      <c r="O37" s="52"/>
      <c r="P37" s="52"/>
      <c r="Q37" s="52"/>
      <c r="R37" s="52"/>
      <c r="S37" s="52"/>
      <c r="T37" s="52"/>
      <c r="U37" s="53"/>
    </row>
    <row r="38" spans="1:26" s="2" customFormat="1" ht="16" thickBot="1" x14ac:dyDescent="0.4">
      <c r="A38" s="159" t="s">
        <v>108</v>
      </c>
      <c r="B38" s="160"/>
      <c r="C38" s="160"/>
      <c r="D38" s="160"/>
      <c r="E38" s="160"/>
      <c r="F38" s="159" t="s">
        <v>108</v>
      </c>
      <c r="G38" s="160"/>
      <c r="H38" s="160"/>
      <c r="I38" s="160"/>
      <c r="J38" s="160"/>
      <c r="K38" s="116"/>
      <c r="L38" s="116"/>
      <c r="M38" s="52"/>
      <c r="N38" s="52"/>
      <c r="O38" s="52"/>
      <c r="P38" s="52"/>
      <c r="Q38" s="52"/>
      <c r="R38" s="52"/>
      <c r="S38" s="52"/>
      <c r="T38" s="52"/>
      <c r="U38" s="53"/>
      <c r="V38" s="55"/>
      <c r="W38" s="55"/>
      <c r="X38" s="55"/>
      <c r="Y38" s="55"/>
      <c r="Z38" s="55"/>
    </row>
    <row r="39" spans="1:26" x14ac:dyDescent="0.35">
      <c r="A39" s="209" t="s">
        <v>8</v>
      </c>
      <c r="B39" s="209" t="s">
        <v>9</v>
      </c>
      <c r="C39" s="209" t="s">
        <v>10</v>
      </c>
      <c r="D39" s="209" t="s">
        <v>12</v>
      </c>
      <c r="E39" s="209" t="s">
        <v>13</v>
      </c>
      <c r="F39" s="209" t="s">
        <v>8</v>
      </c>
      <c r="G39" s="209" t="s">
        <v>9</v>
      </c>
      <c r="H39" s="209" t="s">
        <v>10</v>
      </c>
      <c r="I39" s="209" t="s">
        <v>12</v>
      </c>
      <c r="J39" s="209" t="s">
        <v>13</v>
      </c>
      <c r="K39" s="117"/>
      <c r="L39" s="117"/>
      <c r="M39" s="52"/>
      <c r="N39" s="52"/>
      <c r="O39" s="52"/>
      <c r="P39" s="52"/>
      <c r="Q39" s="52"/>
      <c r="R39" s="52"/>
      <c r="S39" s="52"/>
      <c r="T39" s="52"/>
      <c r="U39" s="53"/>
    </row>
    <row r="40" spans="1:26" ht="15" thickBot="1" x14ac:dyDescent="0.4">
      <c r="A40" s="210" t="s">
        <v>272</v>
      </c>
      <c r="B40" s="210" t="s">
        <v>272</v>
      </c>
      <c r="C40" s="210" t="s">
        <v>272</v>
      </c>
      <c r="D40" s="210" t="s">
        <v>272</v>
      </c>
      <c r="E40" s="210" t="s">
        <v>272</v>
      </c>
      <c r="F40" s="210" t="s">
        <v>256</v>
      </c>
      <c r="G40" s="210" t="s">
        <v>256</v>
      </c>
      <c r="H40" s="210" t="s">
        <v>256</v>
      </c>
      <c r="I40" s="210" t="s">
        <v>256</v>
      </c>
      <c r="J40" s="210" t="s">
        <v>256</v>
      </c>
      <c r="K40" s="117"/>
      <c r="L40" s="117"/>
      <c r="M40" s="52"/>
      <c r="N40" s="52"/>
      <c r="O40" s="52"/>
      <c r="P40" s="52"/>
      <c r="Q40" s="52"/>
      <c r="R40" s="52"/>
      <c r="S40" s="52"/>
      <c r="T40" s="52"/>
      <c r="U40" s="53"/>
    </row>
    <row r="41" spans="1:26" ht="15" thickBot="1" x14ac:dyDescent="0.4">
      <c r="A41" s="210">
        <f>A33-A37</f>
        <v>0</v>
      </c>
      <c r="B41" s="210">
        <f t="shared" ref="B41:E41" si="2">B33-B37</f>
        <v>0</v>
      </c>
      <c r="C41" s="210">
        <f t="shared" si="2"/>
        <v>0</v>
      </c>
      <c r="D41" s="210">
        <f t="shared" si="2"/>
        <v>0</v>
      </c>
      <c r="E41" s="210">
        <f t="shared" si="2"/>
        <v>0</v>
      </c>
      <c r="F41" s="210" t="e">
        <f>A41/$I$3</f>
        <v>#DIV/0!</v>
      </c>
      <c r="G41" s="210" t="e">
        <f>B41/$I$3</f>
        <v>#DIV/0!</v>
      </c>
      <c r="H41" s="210" t="e">
        <f>C41/$I$3</f>
        <v>#DIV/0!</v>
      </c>
      <c r="I41" s="210" t="e">
        <f>D41/$I$3</f>
        <v>#DIV/0!</v>
      </c>
      <c r="J41" s="210" t="e">
        <f>E41/$I$3</f>
        <v>#DIV/0!</v>
      </c>
      <c r="K41" s="117"/>
      <c r="L41" s="117"/>
      <c r="M41" s="52"/>
      <c r="N41" s="52"/>
      <c r="O41" s="52"/>
      <c r="P41" s="52"/>
      <c r="Q41" s="52"/>
      <c r="R41" s="52"/>
      <c r="S41" s="52"/>
      <c r="T41" s="52"/>
      <c r="U41" s="53"/>
    </row>
    <row r="42" spans="1:26" s="2" customFormat="1" ht="20" x14ac:dyDescent="0.4">
      <c r="A42" s="157" t="s">
        <v>92</v>
      </c>
      <c r="B42" s="158"/>
      <c r="C42" s="158"/>
      <c r="D42" s="158"/>
      <c r="E42" s="158"/>
      <c r="F42" s="157" t="s">
        <v>92</v>
      </c>
      <c r="G42" s="158"/>
      <c r="H42" s="158"/>
      <c r="I42" s="158"/>
      <c r="J42" s="158"/>
      <c r="K42" s="116"/>
      <c r="L42" s="116"/>
      <c r="M42" s="52"/>
      <c r="N42" s="52"/>
      <c r="O42" s="52"/>
      <c r="P42" s="52"/>
      <c r="Q42" s="52"/>
      <c r="R42" s="52"/>
      <c r="S42" s="52"/>
      <c r="T42" s="52"/>
      <c r="U42" s="53"/>
      <c r="V42" s="55"/>
      <c r="W42" s="55"/>
      <c r="X42" s="55"/>
      <c r="Y42" s="55"/>
      <c r="Z42" s="55"/>
    </row>
    <row r="43" spans="1:26" s="2" customFormat="1" ht="16" thickBot="1" x14ac:dyDescent="0.4">
      <c r="A43" s="222" t="s">
        <v>106</v>
      </c>
      <c r="B43" s="160"/>
      <c r="C43" s="160"/>
      <c r="D43" s="160"/>
      <c r="E43" s="160"/>
      <c r="F43" s="222" t="s">
        <v>106</v>
      </c>
      <c r="G43" s="160"/>
      <c r="H43" s="160"/>
      <c r="I43" s="160"/>
      <c r="J43" s="160"/>
      <c r="K43" s="116"/>
      <c r="L43" s="116"/>
      <c r="M43" s="52"/>
      <c r="N43" s="52"/>
      <c r="O43" s="52"/>
      <c r="P43" s="52"/>
      <c r="Q43" s="52"/>
      <c r="R43" s="52"/>
      <c r="S43" s="52"/>
      <c r="T43" s="52"/>
      <c r="U43" s="53"/>
      <c r="V43" s="55"/>
      <c r="W43" s="55"/>
      <c r="X43" s="55"/>
      <c r="Y43" s="55"/>
      <c r="Z43" s="55"/>
    </row>
    <row r="44" spans="1:26" x14ac:dyDescent="0.35">
      <c r="A44" s="211" t="s">
        <v>8</v>
      </c>
      <c r="B44" s="211" t="s">
        <v>9</v>
      </c>
      <c r="C44" s="211" t="s">
        <v>10</v>
      </c>
      <c r="D44" s="211" t="s">
        <v>12</v>
      </c>
      <c r="E44" s="211" t="s">
        <v>13</v>
      </c>
      <c r="F44" s="211" t="s">
        <v>8</v>
      </c>
      <c r="G44" s="211" t="s">
        <v>9</v>
      </c>
      <c r="H44" s="211" t="s">
        <v>10</v>
      </c>
      <c r="I44" s="211" t="s">
        <v>12</v>
      </c>
      <c r="J44" s="211" t="s">
        <v>13</v>
      </c>
      <c r="K44" s="115"/>
      <c r="L44" s="115"/>
      <c r="M44" s="52"/>
      <c r="N44" s="52"/>
      <c r="O44" s="52"/>
      <c r="P44" s="52"/>
      <c r="Q44" s="52"/>
      <c r="R44" s="52"/>
      <c r="S44" s="52"/>
      <c r="T44" s="52"/>
      <c r="U44" s="53"/>
    </row>
    <row r="45" spans="1:26" ht="15" thickBot="1" x14ac:dyDescent="0.4">
      <c r="A45" s="212" t="s">
        <v>272</v>
      </c>
      <c r="B45" s="212" t="s">
        <v>272</v>
      </c>
      <c r="C45" s="212" t="s">
        <v>272</v>
      </c>
      <c r="D45" s="212" t="s">
        <v>272</v>
      </c>
      <c r="E45" s="212" t="s">
        <v>272</v>
      </c>
      <c r="F45" s="212" t="s">
        <v>256</v>
      </c>
      <c r="G45" s="212" t="s">
        <v>256</v>
      </c>
      <c r="H45" s="212" t="s">
        <v>256</v>
      </c>
      <c r="I45" s="212" t="s">
        <v>256</v>
      </c>
      <c r="J45" s="212" t="s">
        <v>256</v>
      </c>
      <c r="K45" s="115"/>
      <c r="L45" s="115"/>
      <c r="M45" s="52"/>
      <c r="N45" s="52"/>
      <c r="O45" s="52"/>
      <c r="P45" s="52"/>
      <c r="Q45" s="52"/>
      <c r="R45" s="52"/>
      <c r="S45" s="52"/>
      <c r="T45" s="52"/>
      <c r="U45" s="53"/>
    </row>
    <row r="46" spans="1:26" ht="15" thickBot="1" x14ac:dyDescent="0.4">
      <c r="A46" s="212">
        <f>'Total Input'!A56</f>
        <v>0</v>
      </c>
      <c r="B46" s="212">
        <f>'Total Input'!B56</f>
        <v>0</v>
      </c>
      <c r="C46" s="212">
        <f>'Total Input'!C56</f>
        <v>0</v>
      </c>
      <c r="D46" s="212">
        <f>'Total Input'!D56</f>
        <v>0</v>
      </c>
      <c r="E46" s="212">
        <f>'Total Input'!E56</f>
        <v>0</v>
      </c>
      <c r="F46" s="212" t="e">
        <f>A46/$I$3</f>
        <v>#DIV/0!</v>
      </c>
      <c r="G46" s="212" t="e">
        <f>B46/$I$3</f>
        <v>#DIV/0!</v>
      </c>
      <c r="H46" s="212" t="e">
        <f>C46/$I$3</f>
        <v>#DIV/0!</v>
      </c>
      <c r="I46" s="212" t="e">
        <f>D46/$I$3</f>
        <v>#DIV/0!</v>
      </c>
      <c r="J46" s="212" t="e">
        <f>E46/$I$3</f>
        <v>#DIV/0!</v>
      </c>
      <c r="K46" s="115"/>
      <c r="L46" s="115"/>
      <c r="M46" s="52"/>
      <c r="N46" s="52"/>
      <c r="O46" s="52"/>
      <c r="P46" s="52"/>
      <c r="Q46" s="52"/>
      <c r="R46" s="52"/>
      <c r="S46" s="52"/>
      <c r="T46" s="52"/>
      <c r="U46" s="53"/>
    </row>
    <row r="47" spans="1:26" s="2" customFormat="1" ht="16" thickBot="1" x14ac:dyDescent="0.4">
      <c r="A47" s="159" t="s">
        <v>107</v>
      </c>
      <c r="B47" s="160"/>
      <c r="C47" s="160"/>
      <c r="D47" s="160"/>
      <c r="E47" s="160"/>
      <c r="F47" s="159" t="s">
        <v>107</v>
      </c>
      <c r="G47" s="160"/>
      <c r="H47" s="160"/>
      <c r="I47" s="160"/>
      <c r="J47" s="160"/>
      <c r="K47" s="116"/>
      <c r="L47" s="116"/>
      <c r="M47" s="52"/>
      <c r="N47" s="52"/>
      <c r="O47" s="52"/>
      <c r="P47" s="52"/>
      <c r="Q47" s="52"/>
      <c r="R47" s="52"/>
      <c r="S47" s="52"/>
      <c r="T47" s="52"/>
      <c r="U47" s="53"/>
      <c r="V47" s="55"/>
      <c r="W47" s="55"/>
      <c r="X47" s="55"/>
      <c r="Y47" s="55"/>
      <c r="Z47" s="55"/>
    </row>
    <row r="48" spans="1:26" x14ac:dyDescent="0.35">
      <c r="A48" s="211" t="s">
        <v>8</v>
      </c>
      <c r="B48" s="211" t="s">
        <v>9</v>
      </c>
      <c r="C48" s="211" t="s">
        <v>10</v>
      </c>
      <c r="D48" s="211" t="s">
        <v>12</v>
      </c>
      <c r="E48" s="211" t="s">
        <v>13</v>
      </c>
      <c r="F48" s="211" t="s">
        <v>8</v>
      </c>
      <c r="G48" s="211" t="s">
        <v>9</v>
      </c>
      <c r="H48" s="211" t="s">
        <v>10</v>
      </c>
      <c r="I48" s="211" t="s">
        <v>12</v>
      </c>
      <c r="J48" s="211" t="s">
        <v>13</v>
      </c>
      <c r="K48" s="115"/>
      <c r="L48" s="115"/>
      <c r="M48" s="52"/>
      <c r="N48" s="52"/>
      <c r="O48" s="52"/>
      <c r="P48" s="52"/>
      <c r="Q48" s="52"/>
      <c r="R48" s="52"/>
      <c r="S48" s="52"/>
      <c r="T48" s="52"/>
      <c r="U48" s="53"/>
    </row>
    <row r="49" spans="1:26" ht="15" thickBot="1" x14ac:dyDescent="0.4">
      <c r="A49" s="212" t="s">
        <v>272</v>
      </c>
      <c r="B49" s="212" t="s">
        <v>272</v>
      </c>
      <c r="C49" s="212" t="s">
        <v>272</v>
      </c>
      <c r="D49" s="212" t="s">
        <v>272</v>
      </c>
      <c r="E49" s="212" t="s">
        <v>272</v>
      </c>
      <c r="F49" s="212" t="s">
        <v>256</v>
      </c>
      <c r="G49" s="212" t="s">
        <v>256</v>
      </c>
      <c r="H49" s="212" t="s">
        <v>256</v>
      </c>
      <c r="I49" s="212" t="s">
        <v>256</v>
      </c>
      <c r="J49" s="212" t="s">
        <v>256</v>
      </c>
      <c r="K49" s="115"/>
      <c r="L49" s="115"/>
      <c r="M49" s="52"/>
      <c r="N49" s="52"/>
      <c r="O49" s="52"/>
      <c r="P49" s="52"/>
      <c r="Q49" s="52"/>
      <c r="R49" s="52"/>
      <c r="S49" s="52"/>
      <c r="T49" s="52"/>
      <c r="U49" s="53"/>
    </row>
    <row r="50" spans="1:26" ht="15" thickBot="1" x14ac:dyDescent="0.4">
      <c r="A50" s="212">
        <f>'Total Output'!A56</f>
        <v>0</v>
      </c>
      <c r="B50" s="212">
        <f>'Total Output'!B56</f>
        <v>0</v>
      </c>
      <c r="C50" s="212">
        <f>'Total Output'!C56</f>
        <v>0</v>
      </c>
      <c r="D50" s="212">
        <f>'Total Output'!D56</f>
        <v>0</v>
      </c>
      <c r="E50" s="212">
        <f>'Total Output'!E56</f>
        <v>0</v>
      </c>
      <c r="F50" s="212" t="e">
        <f>A50/$I$3</f>
        <v>#DIV/0!</v>
      </c>
      <c r="G50" s="212" t="e">
        <f>B50/$I$3</f>
        <v>#DIV/0!</v>
      </c>
      <c r="H50" s="212" t="e">
        <f>C50/$I$3</f>
        <v>#DIV/0!</v>
      </c>
      <c r="I50" s="212" t="e">
        <f>D50/$I$3</f>
        <v>#DIV/0!</v>
      </c>
      <c r="J50" s="212" t="e">
        <f>E50/$I$3</f>
        <v>#DIV/0!</v>
      </c>
      <c r="K50" s="115"/>
      <c r="L50" s="115"/>
      <c r="M50" s="52"/>
      <c r="N50" s="52"/>
      <c r="O50" s="52"/>
      <c r="P50" s="52"/>
      <c r="Q50" s="52"/>
      <c r="R50" s="52"/>
      <c r="S50" s="52"/>
      <c r="T50" s="52"/>
      <c r="U50" s="53"/>
    </row>
    <row r="51" spans="1:26" s="2" customFormat="1" ht="16" thickBot="1" x14ac:dyDescent="0.4">
      <c r="A51" s="159" t="s">
        <v>108</v>
      </c>
      <c r="B51" s="160"/>
      <c r="C51" s="160"/>
      <c r="D51" s="160"/>
      <c r="E51" s="160"/>
      <c r="F51" s="159" t="s">
        <v>108</v>
      </c>
      <c r="G51" s="160"/>
      <c r="H51" s="160"/>
      <c r="I51" s="160"/>
      <c r="J51" s="160"/>
      <c r="K51" s="116"/>
      <c r="L51" s="116"/>
      <c r="M51" s="52"/>
      <c r="N51" s="52"/>
      <c r="O51" s="52"/>
      <c r="P51" s="52"/>
      <c r="Q51" s="52"/>
      <c r="R51" s="52"/>
      <c r="S51" s="52"/>
      <c r="T51" s="52"/>
      <c r="U51" s="53"/>
      <c r="V51" s="55"/>
      <c r="W51" s="55"/>
      <c r="X51" s="55"/>
      <c r="Y51" s="55"/>
      <c r="Z51" s="55"/>
    </row>
    <row r="52" spans="1:26" x14ac:dyDescent="0.35">
      <c r="A52" s="213" t="s">
        <v>8</v>
      </c>
      <c r="B52" s="213" t="s">
        <v>9</v>
      </c>
      <c r="C52" s="213" t="s">
        <v>10</v>
      </c>
      <c r="D52" s="213" t="s">
        <v>12</v>
      </c>
      <c r="E52" s="213" t="s">
        <v>13</v>
      </c>
      <c r="F52" s="213" t="s">
        <v>8</v>
      </c>
      <c r="G52" s="213" t="s">
        <v>9</v>
      </c>
      <c r="H52" s="213" t="s">
        <v>10</v>
      </c>
      <c r="I52" s="213" t="s">
        <v>12</v>
      </c>
      <c r="J52" s="213" t="s">
        <v>13</v>
      </c>
      <c r="K52" s="117"/>
      <c r="L52" s="117"/>
      <c r="M52" s="52"/>
      <c r="N52" s="52"/>
      <c r="O52" s="52"/>
      <c r="P52" s="52"/>
      <c r="Q52" s="52"/>
      <c r="R52" s="52"/>
      <c r="S52" s="52"/>
      <c r="T52" s="52"/>
      <c r="U52" s="53"/>
    </row>
    <row r="53" spans="1:26" ht="15" thickBot="1" x14ac:dyDescent="0.4">
      <c r="A53" s="214" t="s">
        <v>272</v>
      </c>
      <c r="B53" s="214" t="s">
        <v>272</v>
      </c>
      <c r="C53" s="214" t="s">
        <v>272</v>
      </c>
      <c r="D53" s="214" t="s">
        <v>272</v>
      </c>
      <c r="E53" s="214" t="s">
        <v>272</v>
      </c>
      <c r="F53" s="214" t="s">
        <v>256</v>
      </c>
      <c r="G53" s="214" t="s">
        <v>256</v>
      </c>
      <c r="H53" s="214" t="s">
        <v>256</v>
      </c>
      <c r="I53" s="214" t="s">
        <v>256</v>
      </c>
      <c r="J53" s="214" t="s">
        <v>256</v>
      </c>
      <c r="K53" s="117"/>
      <c r="L53" s="117"/>
      <c r="M53" s="52"/>
      <c r="N53" s="52"/>
      <c r="O53" s="52"/>
      <c r="P53" s="52"/>
      <c r="Q53" s="52"/>
      <c r="R53" s="52"/>
      <c r="S53" s="52"/>
      <c r="T53" s="52"/>
      <c r="U53" s="53"/>
    </row>
    <row r="54" spans="1:26" ht="15" thickBot="1" x14ac:dyDescent="0.4">
      <c r="A54" s="214">
        <f>A46-A50</f>
        <v>0</v>
      </c>
      <c r="B54" s="214">
        <f t="shared" ref="B54:E54" si="3">B46-B50</f>
        <v>0</v>
      </c>
      <c r="C54" s="214">
        <f t="shared" si="3"/>
        <v>0</v>
      </c>
      <c r="D54" s="214">
        <f t="shared" si="3"/>
        <v>0</v>
      </c>
      <c r="E54" s="214">
        <f t="shared" si="3"/>
        <v>0</v>
      </c>
      <c r="F54" s="214" t="e">
        <f>A54/$I$3</f>
        <v>#DIV/0!</v>
      </c>
      <c r="G54" s="214" t="e">
        <f>B54/$I$3</f>
        <v>#DIV/0!</v>
      </c>
      <c r="H54" s="214" t="e">
        <f>C54/$I$3</f>
        <v>#DIV/0!</v>
      </c>
      <c r="I54" s="214" t="e">
        <f>D54/$I$3</f>
        <v>#DIV/0!</v>
      </c>
      <c r="J54" s="214" t="e">
        <f>E54/$I$3</f>
        <v>#DIV/0!</v>
      </c>
      <c r="K54" s="118"/>
      <c r="L54" s="118"/>
      <c r="M54" s="71"/>
      <c r="N54" s="71"/>
      <c r="O54" s="71"/>
      <c r="P54" s="71"/>
      <c r="Q54" s="71"/>
      <c r="R54" s="71"/>
      <c r="S54" s="71"/>
      <c r="T54" s="71"/>
      <c r="U54" s="72"/>
    </row>
    <row r="55" spans="1:26" s="2" customFormat="1" x14ac:dyDescent="0.35">
      <c r="A55" s="54"/>
      <c r="B55" s="54"/>
      <c r="C55" s="54"/>
      <c r="D55" s="54"/>
      <c r="E55" s="54"/>
      <c r="F55" s="55"/>
      <c r="G55" s="55"/>
      <c r="H55" s="55"/>
      <c r="I55" s="55"/>
      <c r="J55" s="55"/>
      <c r="K55" s="55"/>
      <c r="L55" s="55"/>
      <c r="M55" s="55"/>
      <c r="N55" s="55"/>
      <c r="O55" s="55"/>
      <c r="P55" s="55"/>
      <c r="Q55" s="55"/>
      <c r="R55" s="55"/>
      <c r="S55" s="55"/>
      <c r="T55" s="55"/>
      <c r="U55" s="55"/>
      <c r="V55" s="55"/>
      <c r="W55" s="55"/>
      <c r="X55" s="55"/>
      <c r="Y55" s="55"/>
      <c r="Z55" s="55"/>
    </row>
    <row r="56" spans="1:26" s="2" customFormat="1" x14ac:dyDescent="0.35">
      <c r="A56" s="54"/>
      <c r="B56" s="54"/>
      <c r="C56" s="54"/>
      <c r="D56" s="54"/>
      <c r="E56" s="54"/>
      <c r="F56" s="55"/>
      <c r="G56" s="55"/>
      <c r="H56" s="55"/>
      <c r="I56" s="55"/>
      <c r="J56" s="55"/>
      <c r="K56" s="55"/>
      <c r="L56" s="55"/>
      <c r="M56" s="55"/>
      <c r="N56" s="55"/>
      <c r="O56" s="55"/>
      <c r="P56" s="55"/>
      <c r="Q56" s="55"/>
      <c r="R56" s="55"/>
      <c r="S56" s="55"/>
      <c r="T56" s="55"/>
      <c r="U56" s="55"/>
      <c r="V56" s="55"/>
      <c r="W56" s="55"/>
      <c r="X56" s="55"/>
      <c r="Y56" s="55"/>
      <c r="Z56" s="55"/>
    </row>
    <row r="57" spans="1:26" x14ac:dyDescent="0.35">
      <c r="A57" s="54"/>
      <c r="B57" s="54"/>
      <c r="C57" s="54"/>
      <c r="D57" s="54"/>
      <c r="E57" s="54"/>
      <c r="K57" s="55"/>
      <c r="L57" s="55"/>
    </row>
    <row r="58" spans="1:26" x14ac:dyDescent="0.35">
      <c r="A58" s="54"/>
      <c r="B58" s="54"/>
      <c r="C58" s="54"/>
      <c r="D58" s="54"/>
      <c r="E58" s="54"/>
      <c r="K58" s="55"/>
      <c r="L58" s="55"/>
    </row>
    <row r="59" spans="1:26" x14ac:dyDescent="0.35">
      <c r="A59" s="54"/>
      <c r="B59" s="54"/>
      <c r="C59" s="54"/>
      <c r="D59" s="54"/>
      <c r="E59" s="54"/>
      <c r="K59" s="55"/>
      <c r="L59" s="55"/>
    </row>
    <row r="60" spans="1:26" x14ac:dyDescent="0.35">
      <c r="A60" s="54"/>
      <c r="B60" s="54"/>
      <c r="C60" s="54"/>
      <c r="D60" s="54"/>
      <c r="E60" s="54"/>
      <c r="K60" s="55"/>
      <c r="L60" s="55"/>
    </row>
    <row r="61" spans="1:26" x14ac:dyDescent="0.35">
      <c r="A61" s="54"/>
      <c r="B61" s="54"/>
      <c r="C61" s="54"/>
      <c r="D61" s="54"/>
      <c r="E61" s="54"/>
      <c r="K61" s="55"/>
      <c r="L61" s="55"/>
    </row>
    <row r="62" spans="1:26" x14ac:dyDescent="0.35">
      <c r="A62" s="54"/>
      <c r="B62" s="54"/>
      <c r="C62" s="54"/>
      <c r="D62" s="54"/>
      <c r="E62" s="54"/>
      <c r="K62" s="55"/>
      <c r="L62" s="55"/>
    </row>
    <row r="63" spans="1:26" x14ac:dyDescent="0.35">
      <c r="A63" s="54"/>
      <c r="B63" s="54"/>
      <c r="C63" s="54"/>
      <c r="D63" s="54"/>
      <c r="E63" s="54"/>
      <c r="K63" s="55"/>
      <c r="L63" s="55"/>
    </row>
    <row r="64" spans="1:26" x14ac:dyDescent="0.35">
      <c r="A64" s="54"/>
      <c r="B64" s="54"/>
      <c r="C64" s="54"/>
      <c r="D64" s="54"/>
      <c r="E64" s="54"/>
      <c r="K64" s="55"/>
      <c r="L64" s="55"/>
    </row>
    <row r="65" spans="1:12" x14ac:dyDescent="0.35">
      <c r="A65" s="54"/>
      <c r="B65" s="54"/>
      <c r="C65" s="54"/>
      <c r="D65" s="54"/>
      <c r="E65" s="54"/>
      <c r="K65" s="55"/>
      <c r="L65" s="55"/>
    </row>
    <row r="66" spans="1:12" x14ac:dyDescent="0.35">
      <c r="A66" s="54"/>
      <c r="B66" s="54"/>
      <c r="C66" s="54"/>
      <c r="D66" s="54"/>
      <c r="E66" s="54"/>
      <c r="K66" s="55"/>
      <c r="L66" s="55"/>
    </row>
    <row r="67" spans="1:12" x14ac:dyDescent="0.35">
      <c r="A67" s="54"/>
      <c r="B67" s="54"/>
      <c r="C67" s="54"/>
      <c r="D67" s="54"/>
      <c r="E67" s="54"/>
      <c r="K67" s="55"/>
      <c r="L67" s="55"/>
    </row>
    <row r="68" spans="1:12" x14ac:dyDescent="0.35">
      <c r="A68" s="54"/>
      <c r="B68" s="54"/>
      <c r="C68" s="54"/>
      <c r="D68" s="54"/>
      <c r="E68" s="54"/>
      <c r="K68" s="55"/>
      <c r="L68" s="55"/>
    </row>
    <row r="69" spans="1:12" x14ac:dyDescent="0.35">
      <c r="A69" s="54"/>
      <c r="B69" s="54"/>
      <c r="C69" s="54"/>
      <c r="D69" s="54"/>
      <c r="E69" s="54"/>
      <c r="K69" s="55"/>
      <c r="L69" s="55"/>
    </row>
    <row r="70" spans="1:12" x14ac:dyDescent="0.35">
      <c r="A70" s="54"/>
      <c r="B70" s="54"/>
      <c r="C70" s="54"/>
      <c r="D70" s="54"/>
      <c r="E70" s="54"/>
      <c r="K70" s="55"/>
      <c r="L70" s="55"/>
    </row>
    <row r="71" spans="1:12" x14ac:dyDescent="0.35">
      <c r="A71" s="54"/>
      <c r="B71" s="54"/>
      <c r="C71" s="54"/>
      <c r="D71" s="54"/>
      <c r="E71" s="54"/>
      <c r="K71" s="55"/>
      <c r="L71" s="55"/>
    </row>
    <row r="72" spans="1:12" x14ac:dyDescent="0.35">
      <c r="A72" s="54"/>
      <c r="B72" s="54"/>
      <c r="C72" s="54"/>
      <c r="D72" s="54"/>
      <c r="E72" s="54"/>
      <c r="K72" s="55"/>
      <c r="L72" s="55"/>
    </row>
    <row r="73" spans="1:12" x14ac:dyDescent="0.35">
      <c r="A73" s="54"/>
      <c r="B73" s="54"/>
      <c r="C73" s="54"/>
      <c r="D73" s="54"/>
      <c r="E73" s="54"/>
      <c r="K73" s="55"/>
      <c r="L73" s="55"/>
    </row>
    <row r="74" spans="1:12" x14ac:dyDescent="0.35">
      <c r="A74" s="54"/>
      <c r="B74" s="54"/>
      <c r="C74" s="54"/>
      <c r="D74" s="54"/>
      <c r="E74" s="54"/>
      <c r="K74" s="55"/>
      <c r="L74" s="55"/>
    </row>
    <row r="75" spans="1:12" x14ac:dyDescent="0.35">
      <c r="A75" s="54"/>
      <c r="B75" s="54"/>
      <c r="C75" s="54"/>
      <c r="D75" s="54"/>
      <c r="E75" s="54"/>
      <c r="K75" s="55"/>
      <c r="L75" s="55"/>
    </row>
    <row r="76" spans="1:12" x14ac:dyDescent="0.35">
      <c r="A76" s="54"/>
      <c r="B76" s="54"/>
      <c r="C76" s="54"/>
      <c r="D76" s="54"/>
      <c r="E76" s="54"/>
      <c r="K76" s="55"/>
      <c r="L76" s="55"/>
    </row>
    <row r="77" spans="1:12" x14ac:dyDescent="0.35">
      <c r="A77" s="54"/>
      <c r="B77" s="54"/>
      <c r="C77" s="54"/>
      <c r="D77" s="54"/>
      <c r="E77" s="54"/>
      <c r="K77" s="55"/>
      <c r="L77" s="55"/>
    </row>
    <row r="78" spans="1:12" x14ac:dyDescent="0.35">
      <c r="A78" s="54"/>
      <c r="B78" s="54"/>
      <c r="C78" s="54"/>
      <c r="D78" s="54"/>
      <c r="E78" s="54"/>
      <c r="K78" s="55"/>
      <c r="L78" s="55"/>
    </row>
    <row r="79" spans="1:12" x14ac:dyDescent="0.35">
      <c r="A79" s="54"/>
      <c r="B79" s="54"/>
      <c r="C79" s="54"/>
      <c r="D79" s="54"/>
      <c r="E79" s="54"/>
      <c r="K79" s="55"/>
      <c r="L79" s="55"/>
    </row>
    <row r="80" spans="1:12" x14ac:dyDescent="0.35">
      <c r="A80" s="54"/>
      <c r="B80" s="54"/>
      <c r="C80" s="54"/>
      <c r="D80" s="54"/>
      <c r="E80" s="54"/>
      <c r="K80" s="55"/>
      <c r="L80" s="55"/>
    </row>
    <row r="81" spans="1:12" x14ac:dyDescent="0.35">
      <c r="A81" s="54"/>
      <c r="B81" s="54"/>
      <c r="C81" s="54"/>
      <c r="D81" s="54"/>
      <c r="E81" s="54"/>
      <c r="K81" s="55"/>
      <c r="L81" s="55"/>
    </row>
    <row r="82" spans="1:12" x14ac:dyDescent="0.35">
      <c r="A82" s="54"/>
      <c r="B82" s="54"/>
      <c r="C82" s="54"/>
      <c r="D82" s="54"/>
      <c r="E82" s="54"/>
      <c r="K82" s="55"/>
      <c r="L82" s="55"/>
    </row>
    <row r="83" spans="1:12" x14ac:dyDescent="0.35">
      <c r="A83" s="54"/>
      <c r="B83" s="54"/>
      <c r="C83" s="54"/>
      <c r="D83" s="54"/>
      <c r="E83" s="54"/>
      <c r="K83" s="55"/>
      <c r="L83" s="55"/>
    </row>
    <row r="84" spans="1:12" x14ac:dyDescent="0.35">
      <c r="A84" s="54"/>
      <c r="B84" s="54"/>
      <c r="C84" s="54"/>
      <c r="D84" s="54"/>
      <c r="E84" s="54"/>
      <c r="K84" s="55"/>
      <c r="L84" s="55"/>
    </row>
    <row r="85" spans="1:12" x14ac:dyDescent="0.35">
      <c r="A85" s="54"/>
      <c r="B85" s="54"/>
      <c r="C85" s="54"/>
      <c r="D85" s="54"/>
      <c r="E85" s="54"/>
      <c r="K85" s="55"/>
      <c r="L85" s="55"/>
    </row>
    <row r="86" spans="1:12" x14ac:dyDescent="0.35">
      <c r="A86" s="54"/>
      <c r="B86" s="54"/>
      <c r="C86" s="54"/>
      <c r="D86" s="54"/>
      <c r="E86" s="54"/>
      <c r="K86" s="55"/>
      <c r="L86" s="55"/>
    </row>
    <row r="87" spans="1:12" x14ac:dyDescent="0.35">
      <c r="A87" s="54"/>
      <c r="B87" s="54"/>
      <c r="C87" s="54"/>
      <c r="D87" s="54"/>
      <c r="E87" s="54"/>
      <c r="K87" s="55"/>
      <c r="L87" s="55"/>
    </row>
    <row r="88" spans="1:12" s="55" customFormat="1" x14ac:dyDescent="0.35"/>
    <row r="89" spans="1:12" s="55" customFormat="1" x14ac:dyDescent="0.35"/>
    <row r="90" spans="1:12" s="55" customFormat="1" x14ac:dyDescent="0.35"/>
    <row r="91" spans="1:12" s="55" customFormat="1" x14ac:dyDescent="0.35"/>
    <row r="92" spans="1:12" s="55" customFormat="1" x14ac:dyDescent="0.35"/>
    <row r="93" spans="1:12" s="55" customFormat="1" x14ac:dyDescent="0.35"/>
    <row r="94" spans="1:12" s="55" customFormat="1" x14ac:dyDescent="0.35"/>
    <row r="95" spans="1:12" s="55" customFormat="1" x14ac:dyDescent="0.35"/>
    <row r="96" spans="1:12" s="55" customFormat="1" x14ac:dyDescent="0.35"/>
    <row r="97" s="55" customFormat="1" x14ac:dyDescent="0.35"/>
    <row r="98" s="55" customFormat="1" x14ac:dyDescent="0.35"/>
    <row r="99" s="55" customFormat="1" x14ac:dyDescent="0.35"/>
    <row r="100" s="55" customFormat="1" x14ac:dyDescent="0.35"/>
    <row r="101" s="55" customFormat="1" x14ac:dyDescent="0.35"/>
    <row r="102" s="55" customFormat="1" x14ac:dyDescent="0.35"/>
    <row r="103" s="55" customFormat="1" x14ac:dyDescent="0.35"/>
    <row r="104" s="55" customFormat="1" x14ac:dyDescent="0.35"/>
    <row r="105" s="55" customFormat="1" x14ac:dyDescent="0.35"/>
    <row r="106" s="55" customFormat="1" x14ac:dyDescent="0.35"/>
    <row r="107" s="55" customFormat="1" x14ac:dyDescent="0.35"/>
    <row r="108" s="55" customFormat="1" x14ac:dyDescent="0.35"/>
    <row r="109" s="55" customFormat="1" x14ac:dyDescent="0.35"/>
    <row r="110" s="55" customFormat="1" x14ac:dyDescent="0.35"/>
    <row r="111" s="55" customFormat="1" x14ac:dyDescent="0.35"/>
    <row r="112" s="55" customFormat="1" x14ac:dyDescent="0.35"/>
    <row r="113" s="55" customFormat="1" x14ac:dyDescent="0.35"/>
    <row r="114" s="55" customFormat="1" x14ac:dyDescent="0.35"/>
    <row r="115" s="55" customFormat="1" x14ac:dyDescent="0.35"/>
    <row r="116" s="55" customFormat="1" x14ac:dyDescent="0.35"/>
    <row r="117" s="55" customFormat="1" x14ac:dyDescent="0.35"/>
    <row r="118" s="55" customFormat="1" x14ac:dyDescent="0.35"/>
    <row r="119" s="55" customFormat="1" x14ac:dyDescent="0.35"/>
    <row r="120" s="55" customFormat="1" x14ac:dyDescent="0.35"/>
    <row r="121" s="55" customFormat="1" x14ac:dyDescent="0.35"/>
    <row r="122" s="55" customFormat="1" x14ac:dyDescent="0.35"/>
    <row r="123" s="55" customFormat="1" x14ac:dyDescent="0.35"/>
    <row r="124" s="55" customFormat="1" x14ac:dyDescent="0.35"/>
    <row r="125" s="55" customFormat="1" x14ac:dyDescent="0.35"/>
    <row r="126" s="55" customFormat="1" x14ac:dyDescent="0.35"/>
    <row r="127" s="55" customFormat="1" x14ac:dyDescent="0.35"/>
    <row r="128" s="55" customFormat="1" x14ac:dyDescent="0.35"/>
    <row r="129" s="55" customFormat="1" x14ac:dyDescent="0.35"/>
    <row r="130" s="55" customFormat="1" x14ac:dyDescent="0.35"/>
    <row r="131" s="55" customFormat="1" x14ac:dyDescent="0.35"/>
    <row r="132" s="55" customFormat="1" x14ac:dyDescent="0.35"/>
    <row r="133" s="55" customFormat="1" x14ac:dyDescent="0.35"/>
    <row r="134" s="55" customFormat="1" x14ac:dyDescent="0.35"/>
    <row r="135" s="55" customFormat="1" x14ac:dyDescent="0.35"/>
    <row r="136" s="55" customFormat="1" x14ac:dyDescent="0.35"/>
    <row r="137" s="55" customFormat="1" x14ac:dyDescent="0.35"/>
    <row r="138" s="55" customFormat="1" x14ac:dyDescent="0.35"/>
    <row r="139" s="55" customFormat="1" x14ac:dyDescent="0.35"/>
    <row r="140" s="55" customFormat="1" x14ac:dyDescent="0.35"/>
    <row r="141" s="55" customFormat="1" x14ac:dyDescent="0.35"/>
    <row r="142" s="55" customFormat="1" x14ac:dyDescent="0.35"/>
    <row r="143" s="55" customFormat="1" x14ac:dyDescent="0.35"/>
    <row r="144" s="55" customFormat="1" x14ac:dyDescent="0.35"/>
    <row r="145" s="55" customFormat="1" x14ac:dyDescent="0.35"/>
    <row r="146" s="55" customFormat="1" x14ac:dyDescent="0.35"/>
    <row r="147" s="55" customFormat="1" x14ac:dyDescent="0.35"/>
    <row r="148" s="55" customFormat="1" x14ac:dyDescent="0.35"/>
    <row r="149" s="55" customFormat="1" x14ac:dyDescent="0.35"/>
    <row r="150" s="55" customFormat="1" x14ac:dyDescent="0.35"/>
    <row r="151" s="55" customFormat="1" x14ac:dyDescent="0.35"/>
    <row r="152" s="55" customFormat="1" x14ac:dyDescent="0.35"/>
    <row r="153" s="55" customFormat="1" x14ac:dyDescent="0.35"/>
    <row r="154" s="55" customFormat="1" x14ac:dyDescent="0.35"/>
    <row r="155" s="55" customFormat="1" x14ac:dyDescent="0.35"/>
    <row r="156" s="55" customFormat="1" x14ac:dyDescent="0.35"/>
    <row r="157" s="55" customFormat="1" x14ac:dyDescent="0.35"/>
    <row r="158" s="55" customFormat="1" x14ac:dyDescent="0.35"/>
    <row r="159" s="55" customFormat="1" x14ac:dyDescent="0.35"/>
    <row r="160" s="55" customFormat="1" x14ac:dyDescent="0.35"/>
    <row r="161" s="55" customFormat="1" x14ac:dyDescent="0.35"/>
    <row r="162" s="55" customFormat="1" x14ac:dyDescent="0.35"/>
    <row r="163" s="55" customFormat="1" x14ac:dyDescent="0.35"/>
    <row r="164" s="55" customFormat="1" x14ac:dyDescent="0.35"/>
    <row r="165" s="55" customFormat="1" x14ac:dyDescent="0.35"/>
    <row r="166" s="55" customFormat="1" x14ac:dyDescent="0.35"/>
    <row r="167" s="55" customFormat="1" x14ac:dyDescent="0.35"/>
    <row r="168" s="55" customFormat="1" x14ac:dyDescent="0.35"/>
    <row r="169" s="55" customFormat="1" x14ac:dyDescent="0.35"/>
    <row r="170" s="55" customFormat="1" x14ac:dyDescent="0.35"/>
    <row r="171" s="55" customFormat="1" x14ac:dyDescent="0.35"/>
    <row r="172" s="55" customFormat="1" x14ac:dyDescent="0.35"/>
    <row r="173" s="55" customFormat="1" x14ac:dyDescent="0.35"/>
    <row r="174" s="55" customFormat="1" x14ac:dyDescent="0.35"/>
    <row r="175" s="55" customFormat="1" x14ac:dyDescent="0.35"/>
    <row r="176" s="55" customFormat="1" x14ac:dyDescent="0.35"/>
    <row r="177" s="55" customFormat="1" x14ac:dyDescent="0.35"/>
    <row r="178" s="55" customFormat="1" x14ac:dyDescent="0.35"/>
    <row r="179" s="55" customFormat="1" x14ac:dyDescent="0.35"/>
    <row r="180" s="55" customFormat="1" x14ac:dyDescent="0.35"/>
    <row r="181" s="55" customFormat="1" x14ac:dyDescent="0.35"/>
    <row r="182" s="55" customFormat="1" x14ac:dyDescent="0.35"/>
    <row r="183" s="55" customFormat="1" x14ac:dyDescent="0.35"/>
    <row r="184" s="55" customFormat="1" x14ac:dyDescent="0.35"/>
    <row r="185" s="55" customFormat="1" x14ac:dyDescent="0.35"/>
    <row r="186" s="55" customFormat="1" x14ac:dyDescent="0.35"/>
    <row r="187" s="55" customFormat="1" x14ac:dyDescent="0.35"/>
    <row r="188" s="55" customFormat="1" x14ac:dyDescent="0.35"/>
    <row r="189" s="55" customFormat="1" x14ac:dyDescent="0.35"/>
    <row r="190" s="55" customFormat="1" x14ac:dyDescent="0.35"/>
    <row r="191" s="55" customFormat="1" x14ac:dyDescent="0.35"/>
    <row r="192" s="55" customFormat="1" x14ac:dyDescent="0.35"/>
    <row r="193" s="55" customFormat="1" x14ac:dyDescent="0.35"/>
    <row r="194" s="55" customFormat="1" x14ac:dyDescent="0.35"/>
    <row r="195" s="55" customFormat="1" x14ac:dyDescent="0.35"/>
    <row r="196" s="55" customFormat="1" x14ac:dyDescent="0.35"/>
    <row r="197" s="55" customFormat="1" x14ac:dyDescent="0.35"/>
    <row r="198" s="55" customFormat="1" x14ac:dyDescent="0.35"/>
    <row r="199" s="55" customFormat="1" x14ac:dyDescent="0.35"/>
    <row r="200" s="55" customFormat="1" x14ac:dyDescent="0.35"/>
    <row r="201" s="55" customFormat="1" x14ac:dyDescent="0.35"/>
    <row r="202" s="55" customFormat="1" x14ac:dyDescent="0.35"/>
    <row r="203" s="55" customFormat="1" x14ac:dyDescent="0.35"/>
    <row r="204" s="55" customFormat="1" x14ac:dyDescent="0.35"/>
    <row r="205" s="55" customFormat="1" x14ac:dyDescent="0.35"/>
    <row r="206" s="55" customFormat="1" x14ac:dyDescent="0.35"/>
    <row r="207" s="55" customFormat="1" x14ac:dyDescent="0.35"/>
    <row r="208" s="55" customFormat="1" x14ac:dyDescent="0.35"/>
    <row r="209" s="55" customFormat="1" x14ac:dyDescent="0.35"/>
    <row r="210" s="55" customFormat="1" x14ac:dyDescent="0.35"/>
    <row r="211" s="55" customFormat="1" x14ac:dyDescent="0.35"/>
    <row r="212" s="55" customFormat="1" x14ac:dyDescent="0.35"/>
    <row r="213" s="55" customFormat="1" x14ac:dyDescent="0.35"/>
    <row r="214" s="55" customFormat="1" x14ac:dyDescent="0.35"/>
    <row r="215" s="55" customFormat="1" x14ac:dyDescent="0.35"/>
    <row r="216" s="55" customFormat="1" x14ac:dyDescent="0.35"/>
    <row r="217" s="55" customFormat="1" x14ac:dyDescent="0.35"/>
    <row r="218" s="55" customFormat="1" x14ac:dyDescent="0.35"/>
    <row r="219" s="55" customFormat="1" x14ac:dyDescent="0.35"/>
    <row r="220" s="55" customFormat="1" x14ac:dyDescent="0.35"/>
    <row r="221" s="55" customFormat="1" x14ac:dyDescent="0.35"/>
    <row r="222" s="55" customFormat="1" x14ac:dyDescent="0.35"/>
    <row r="223" s="55" customFormat="1" x14ac:dyDescent="0.35"/>
    <row r="224" s="55" customFormat="1" x14ac:dyDescent="0.35"/>
    <row r="225" s="55" customFormat="1" x14ac:dyDescent="0.35"/>
    <row r="226" s="55" customFormat="1" x14ac:dyDescent="0.35"/>
    <row r="227" s="55" customFormat="1" x14ac:dyDescent="0.35"/>
    <row r="228" s="55" customFormat="1" x14ac:dyDescent="0.35"/>
    <row r="229" s="55" customFormat="1" x14ac:dyDescent="0.35"/>
    <row r="230" s="55" customFormat="1" x14ac:dyDescent="0.35"/>
    <row r="231" s="55" customFormat="1" x14ac:dyDescent="0.35"/>
    <row r="232" s="55" customFormat="1" x14ac:dyDescent="0.35"/>
    <row r="233" s="55" customFormat="1" x14ac:dyDescent="0.35"/>
    <row r="234" s="55" customFormat="1" x14ac:dyDescent="0.35"/>
    <row r="235" s="55" customFormat="1" x14ac:dyDescent="0.35"/>
    <row r="236" s="55" customFormat="1" x14ac:dyDescent="0.35"/>
    <row r="237" s="55" customFormat="1" x14ac:dyDescent="0.35"/>
    <row r="238" s="55" customFormat="1" x14ac:dyDescent="0.35"/>
    <row r="239" s="55" customFormat="1" x14ac:dyDescent="0.35"/>
    <row r="240" s="55" customFormat="1" x14ac:dyDescent="0.35"/>
    <row r="241" s="55" customFormat="1" x14ac:dyDescent="0.35"/>
    <row r="242" s="55" customFormat="1" x14ac:dyDescent="0.35"/>
    <row r="243" s="55" customFormat="1" x14ac:dyDescent="0.35"/>
    <row r="244" s="55" customFormat="1" x14ac:dyDescent="0.35"/>
    <row r="245" s="55" customFormat="1" x14ac:dyDescent="0.35"/>
    <row r="246" s="55" customFormat="1" x14ac:dyDescent="0.35"/>
    <row r="247" s="55" customFormat="1" x14ac:dyDescent="0.35"/>
    <row r="248" s="55" customFormat="1" x14ac:dyDescent="0.35"/>
    <row r="249" s="55" customFormat="1" x14ac:dyDescent="0.35"/>
    <row r="250" s="55" customFormat="1" x14ac:dyDescent="0.35"/>
    <row r="251" s="55" customFormat="1" x14ac:dyDescent="0.35"/>
    <row r="252" s="55" customFormat="1" x14ac:dyDescent="0.35"/>
    <row r="253" s="55" customFormat="1" x14ac:dyDescent="0.35"/>
    <row r="254" s="55" customFormat="1" x14ac:dyDescent="0.35"/>
    <row r="255" s="55" customFormat="1" x14ac:dyDescent="0.35"/>
    <row r="256" s="55" customFormat="1" x14ac:dyDescent="0.35"/>
    <row r="257" s="55" customFormat="1" x14ac:dyDescent="0.35"/>
    <row r="258" s="55" customFormat="1" x14ac:dyDescent="0.35"/>
    <row r="259" s="55" customFormat="1" x14ac:dyDescent="0.35"/>
    <row r="260" s="55" customFormat="1" x14ac:dyDescent="0.35"/>
    <row r="261" s="55" customFormat="1" x14ac:dyDescent="0.35"/>
    <row r="262" s="55" customFormat="1" x14ac:dyDescent="0.35"/>
    <row r="263" s="55" customFormat="1" x14ac:dyDescent="0.35"/>
    <row r="264" s="55" customFormat="1" x14ac:dyDescent="0.35"/>
    <row r="265" s="55" customFormat="1" x14ac:dyDescent="0.35"/>
    <row r="266" s="55" customFormat="1" x14ac:dyDescent="0.35"/>
    <row r="267" s="55" customFormat="1" x14ac:dyDescent="0.35"/>
    <row r="268" s="55" customFormat="1" x14ac:dyDescent="0.35"/>
    <row r="269" s="55" customFormat="1" x14ac:dyDescent="0.35"/>
    <row r="270" s="55" customFormat="1" x14ac:dyDescent="0.35"/>
    <row r="271" s="55" customFormat="1" x14ac:dyDescent="0.35"/>
    <row r="272" s="55" customFormat="1" x14ac:dyDescent="0.35"/>
    <row r="273" s="55" customFormat="1" x14ac:dyDescent="0.35"/>
    <row r="274" s="55" customFormat="1" x14ac:dyDescent="0.35"/>
    <row r="275" s="55" customFormat="1" x14ac:dyDescent="0.35"/>
    <row r="276" s="55" customFormat="1" x14ac:dyDescent="0.35"/>
    <row r="277" s="55" customFormat="1" x14ac:dyDescent="0.35"/>
    <row r="278" s="55" customFormat="1" x14ac:dyDescent="0.35"/>
    <row r="279" s="55" customFormat="1" x14ac:dyDescent="0.35"/>
    <row r="280" s="55" customFormat="1" x14ac:dyDescent="0.35"/>
    <row r="281" s="55" customFormat="1" x14ac:dyDescent="0.35"/>
    <row r="282" s="55" customFormat="1" x14ac:dyDescent="0.35"/>
    <row r="283" s="55" customFormat="1" x14ac:dyDescent="0.35"/>
    <row r="284" s="55" customFormat="1" x14ac:dyDescent="0.35"/>
    <row r="285" s="55" customFormat="1" x14ac:dyDescent="0.35"/>
    <row r="286" s="55" customFormat="1" x14ac:dyDescent="0.35"/>
    <row r="287" s="55" customFormat="1" x14ac:dyDescent="0.35"/>
    <row r="288" s="55" customFormat="1" x14ac:dyDescent="0.35"/>
    <row r="289" s="55" customFormat="1" x14ac:dyDescent="0.35"/>
    <row r="290" s="55" customFormat="1" x14ac:dyDescent="0.35"/>
    <row r="291" s="55" customFormat="1" x14ac:dyDescent="0.35"/>
    <row r="292" s="55" customFormat="1" x14ac:dyDescent="0.35"/>
    <row r="293" s="55" customFormat="1" x14ac:dyDescent="0.35"/>
    <row r="294" s="55" customFormat="1" x14ac:dyDescent="0.35"/>
    <row r="295" s="55" customFormat="1" x14ac:dyDescent="0.35"/>
    <row r="296" s="55" customFormat="1" x14ac:dyDescent="0.35"/>
    <row r="297" s="55" customFormat="1" x14ac:dyDescent="0.35"/>
    <row r="298" s="55" customFormat="1" x14ac:dyDescent="0.35"/>
    <row r="299" s="55" customFormat="1" x14ac:dyDescent="0.35"/>
    <row r="300" s="55" customFormat="1" x14ac:dyDescent="0.35"/>
    <row r="301" s="55" customFormat="1" x14ac:dyDescent="0.35"/>
    <row r="302" s="55" customFormat="1" x14ac:dyDescent="0.35"/>
    <row r="303" s="55" customFormat="1" x14ac:dyDescent="0.35"/>
    <row r="304" s="55" customFormat="1" x14ac:dyDescent="0.35"/>
    <row r="305" s="55" customFormat="1" x14ac:dyDescent="0.35"/>
    <row r="306" s="55" customFormat="1" x14ac:dyDescent="0.35"/>
    <row r="307" s="55" customFormat="1" x14ac:dyDescent="0.35"/>
    <row r="308" s="55" customFormat="1" x14ac:dyDescent="0.35"/>
    <row r="309" s="55" customFormat="1" x14ac:dyDescent="0.35"/>
    <row r="310" s="55" customFormat="1" x14ac:dyDescent="0.35"/>
    <row r="311" s="55" customFormat="1" x14ac:dyDescent="0.35"/>
    <row r="312" s="55" customFormat="1" x14ac:dyDescent="0.35"/>
    <row r="313" s="55" customFormat="1" x14ac:dyDescent="0.35"/>
    <row r="314" s="55" customFormat="1" x14ac:dyDescent="0.35"/>
    <row r="315" s="55" customFormat="1" x14ac:dyDescent="0.35"/>
    <row r="316" s="55" customFormat="1" x14ac:dyDescent="0.35"/>
    <row r="317" s="55" customFormat="1" x14ac:dyDescent="0.35"/>
    <row r="318" s="55" customFormat="1" x14ac:dyDescent="0.35"/>
    <row r="319" s="55" customFormat="1" x14ac:dyDescent="0.35"/>
    <row r="320" s="55" customFormat="1" x14ac:dyDescent="0.35"/>
    <row r="321" s="55" customFormat="1" x14ac:dyDescent="0.35"/>
    <row r="322" s="55" customFormat="1" x14ac:dyDescent="0.35"/>
    <row r="323" s="55" customFormat="1" x14ac:dyDescent="0.35"/>
    <row r="324" s="55" customFormat="1" x14ac:dyDescent="0.35"/>
    <row r="325" s="55" customFormat="1" x14ac:dyDescent="0.35"/>
    <row r="326" s="55" customFormat="1" x14ac:dyDescent="0.35"/>
    <row r="327" s="55" customFormat="1" x14ac:dyDescent="0.35"/>
    <row r="328" s="55" customFormat="1" x14ac:dyDescent="0.35"/>
    <row r="329" s="55" customFormat="1" x14ac:dyDescent="0.35"/>
    <row r="330" s="55" customFormat="1" x14ac:dyDescent="0.35"/>
    <row r="331" s="55" customFormat="1" x14ac:dyDescent="0.35"/>
    <row r="332" s="55" customFormat="1" x14ac:dyDescent="0.35"/>
    <row r="333" s="55" customFormat="1" x14ac:dyDescent="0.35"/>
    <row r="334" s="55" customFormat="1" x14ac:dyDescent="0.35"/>
    <row r="335" s="55" customFormat="1" x14ac:dyDescent="0.35"/>
    <row r="336" s="55" customFormat="1" x14ac:dyDescent="0.35"/>
    <row r="337" s="55" customFormat="1" x14ac:dyDescent="0.35"/>
    <row r="338" s="55" customFormat="1" x14ac:dyDescent="0.35"/>
    <row r="339" s="55" customFormat="1" x14ac:dyDescent="0.35"/>
    <row r="340" s="55" customFormat="1" x14ac:dyDescent="0.35"/>
    <row r="341" s="55" customFormat="1" x14ac:dyDescent="0.35"/>
    <row r="342" s="55" customFormat="1" x14ac:dyDescent="0.35"/>
    <row r="343" s="55" customFormat="1" x14ac:dyDescent="0.35"/>
    <row r="344" s="55" customFormat="1" x14ac:dyDescent="0.35"/>
    <row r="345" s="55" customFormat="1" x14ac:dyDescent="0.35"/>
    <row r="346" s="55" customFormat="1" x14ac:dyDescent="0.35"/>
    <row r="347" s="55" customFormat="1" x14ac:dyDescent="0.35"/>
    <row r="348" s="55" customFormat="1" x14ac:dyDescent="0.35"/>
    <row r="349" s="55" customFormat="1" x14ac:dyDescent="0.35"/>
    <row r="350" s="55" customFormat="1" x14ac:dyDescent="0.35"/>
    <row r="351" s="55" customFormat="1" x14ac:dyDescent="0.35"/>
    <row r="352" s="55" customFormat="1" x14ac:dyDescent="0.35"/>
    <row r="353" s="55" customFormat="1" x14ac:dyDescent="0.35"/>
    <row r="354" s="55" customFormat="1" x14ac:dyDescent="0.35"/>
    <row r="355" s="55" customFormat="1" x14ac:dyDescent="0.35"/>
    <row r="356" s="55" customFormat="1" x14ac:dyDescent="0.35"/>
    <row r="357" s="55" customFormat="1" x14ac:dyDescent="0.35"/>
    <row r="358" s="55" customFormat="1" x14ac:dyDescent="0.35"/>
    <row r="359" s="55" customFormat="1" x14ac:dyDescent="0.35"/>
    <row r="360" s="55" customFormat="1" x14ac:dyDescent="0.35"/>
    <row r="361" s="55" customFormat="1" x14ac:dyDescent="0.35"/>
    <row r="362" s="55" customFormat="1" x14ac:dyDescent="0.35"/>
    <row r="363" s="55" customFormat="1" x14ac:dyDescent="0.35"/>
    <row r="364" s="55" customFormat="1" x14ac:dyDescent="0.35"/>
    <row r="365" s="55" customFormat="1" x14ac:dyDescent="0.35"/>
  </sheetData>
  <mergeCells count="4">
    <mergeCell ref="M2:U2"/>
    <mergeCell ref="A2:E2"/>
    <mergeCell ref="A3:E3"/>
    <mergeCell ref="F4:J4"/>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HO227"/>
  <sheetViews>
    <sheetView workbookViewId="0">
      <pane xSplit="2" ySplit="5" topLeftCell="C119" activePane="bottomRight" state="frozen"/>
      <selection pane="topRight" activeCell="C1" sqref="C1"/>
      <selection pane="bottomLeft" activeCell="A6" sqref="A6"/>
      <selection pane="bottomRight" activeCell="T124" sqref="T124"/>
    </sheetView>
  </sheetViews>
  <sheetFormatPr baseColWidth="10" defaultColWidth="11.54296875" defaultRowHeight="15.5" x14ac:dyDescent="0.35"/>
  <cols>
    <col min="1" max="1" width="31.1796875" style="18" customWidth="1"/>
    <col min="2" max="2" width="7" style="16" hidden="1" customWidth="1"/>
    <col min="3" max="3" width="12.453125" style="16" customWidth="1"/>
    <col min="4" max="4" width="6.1796875" style="16" hidden="1" customWidth="1"/>
    <col min="5" max="5" width="6" style="16" hidden="1" customWidth="1"/>
    <col min="6" max="6" width="7.7265625" style="16" hidden="1" customWidth="1"/>
    <col min="7" max="7" width="8.1796875" style="16" hidden="1" customWidth="1"/>
    <col min="8" max="8" width="6.7265625" style="16" customWidth="1"/>
    <col min="9" max="10" width="7.453125" style="16" customWidth="1"/>
    <col min="11" max="11" width="6.81640625" style="16" hidden="1" customWidth="1"/>
    <col min="12" max="12" width="8" style="16" customWidth="1"/>
    <col min="13" max="13" width="7" style="16" customWidth="1"/>
    <col min="14" max="14" width="15.453125" style="16" hidden="1" customWidth="1"/>
    <col min="15" max="15" width="12.81640625" style="17" hidden="1" customWidth="1"/>
    <col min="16" max="22" width="8.81640625" style="16" customWidth="1"/>
    <col min="23" max="23" width="9.81640625" style="16" customWidth="1"/>
    <col min="24" max="223" width="8.81640625" style="16" customWidth="1"/>
    <col min="224" max="989" width="9.54296875" style="17" customWidth="1"/>
    <col min="990" max="16384" width="11.54296875" style="17"/>
  </cols>
  <sheetData>
    <row r="1" spans="1:223" x14ac:dyDescent="0.35">
      <c r="A1" s="15"/>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row>
    <row r="2" spans="1:223" s="16" customFormat="1" x14ac:dyDescent="0.35">
      <c r="A2" s="18"/>
      <c r="I2" s="17" t="s">
        <v>218</v>
      </c>
      <c r="J2" s="17"/>
      <c r="K2" s="17"/>
      <c r="L2" s="17"/>
      <c r="M2" s="17"/>
      <c r="P2" s="17"/>
      <c r="Q2" s="17"/>
      <c r="R2" s="17"/>
      <c r="S2" s="17"/>
      <c r="T2" s="17"/>
      <c r="U2" s="17"/>
      <c r="V2" s="19"/>
      <c r="Y2" s="17"/>
      <c r="Z2" s="17"/>
      <c r="AA2" s="17"/>
      <c r="AB2" s="17"/>
      <c r="AC2" s="17"/>
      <c r="AD2" s="17"/>
    </row>
    <row r="3" spans="1:223" x14ac:dyDescent="0.35">
      <c r="A3" s="15"/>
      <c r="I3" s="17" t="s">
        <v>2</v>
      </c>
      <c r="J3" s="17"/>
      <c r="K3" s="17"/>
      <c r="L3" s="17"/>
      <c r="M3" s="17"/>
      <c r="O3" s="16"/>
      <c r="P3" s="17"/>
      <c r="Q3" s="17"/>
      <c r="R3" s="17"/>
      <c r="S3" s="17"/>
      <c r="T3" s="17"/>
      <c r="U3" s="17"/>
      <c r="V3" s="19"/>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row>
    <row r="4" spans="1:223" s="16" customFormat="1" x14ac:dyDescent="0.35">
      <c r="A4" s="137"/>
      <c r="P4" s="17"/>
      <c r="Q4" s="17"/>
      <c r="R4" s="17"/>
      <c r="S4" s="17"/>
      <c r="T4" s="17"/>
      <c r="U4" s="17"/>
      <c r="V4" s="20"/>
      <c r="Y4" s="17"/>
      <c r="Z4" s="17"/>
      <c r="AA4" s="17"/>
      <c r="AB4" s="17"/>
      <c r="AC4" s="17"/>
      <c r="AD4" s="17"/>
    </row>
    <row r="5" spans="1:223" x14ac:dyDescent="0.35">
      <c r="B5" s="18" t="s">
        <v>3</v>
      </c>
      <c r="C5" s="18" t="s">
        <v>4</v>
      </c>
      <c r="D5" s="138" t="s">
        <v>5</v>
      </c>
      <c r="E5" s="138" t="s">
        <v>6</v>
      </c>
      <c r="F5" s="138" t="s">
        <v>7</v>
      </c>
      <c r="G5" s="138" t="s">
        <v>7</v>
      </c>
      <c r="H5" s="139" t="s">
        <v>8</v>
      </c>
      <c r="I5" s="139" t="s">
        <v>9</v>
      </c>
      <c r="J5" s="139" t="s">
        <v>10</v>
      </c>
      <c r="K5" s="139" t="s">
        <v>11</v>
      </c>
      <c r="L5" s="139" t="s">
        <v>12</v>
      </c>
      <c r="M5" s="139" t="s">
        <v>13</v>
      </c>
      <c r="N5" s="110" t="s">
        <v>14</v>
      </c>
      <c r="O5" s="111" t="s">
        <v>15</v>
      </c>
      <c r="P5" s="17"/>
      <c r="Q5" s="17"/>
      <c r="R5" s="17"/>
      <c r="S5" s="17"/>
      <c r="T5" s="17"/>
      <c r="U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row>
    <row r="6" spans="1:223" s="16" customFormat="1" x14ac:dyDescent="0.35">
      <c r="A6" s="21" t="s">
        <v>223</v>
      </c>
      <c r="B6" s="18"/>
      <c r="C6" s="18"/>
      <c r="D6" s="18"/>
      <c r="E6" s="18" t="s">
        <v>16</v>
      </c>
      <c r="F6" s="18" t="s">
        <v>16</v>
      </c>
      <c r="G6" s="18" t="s">
        <v>17</v>
      </c>
      <c r="H6" s="18" t="s">
        <v>17</v>
      </c>
      <c r="I6" s="18"/>
      <c r="J6" s="18"/>
      <c r="K6" s="18"/>
      <c r="L6" s="18"/>
      <c r="M6" s="18"/>
      <c r="P6" s="17"/>
      <c r="Q6" s="17"/>
      <c r="R6" s="17"/>
      <c r="S6" s="17"/>
      <c r="T6" s="17"/>
      <c r="U6" s="17"/>
      <c r="V6" s="20"/>
      <c r="Y6" s="17"/>
      <c r="Z6" s="17"/>
      <c r="AA6" s="17"/>
      <c r="AB6" s="17"/>
      <c r="AC6" s="17"/>
      <c r="AD6" s="17"/>
    </row>
    <row r="7" spans="1:223" x14ac:dyDescent="0.35">
      <c r="A7" s="140" t="s">
        <v>110</v>
      </c>
      <c r="B7" s="18"/>
      <c r="C7" s="18">
        <v>1</v>
      </c>
      <c r="D7" s="141">
        <v>23.1</v>
      </c>
      <c r="E7" s="141">
        <v>76.400000000000006</v>
      </c>
      <c r="F7" s="142">
        <v>38.200000000000003</v>
      </c>
      <c r="G7" s="142">
        <v>8.8242000000000012</v>
      </c>
      <c r="H7" s="148">
        <v>0.52437</v>
      </c>
      <c r="I7" s="148">
        <v>0.12012</v>
      </c>
      <c r="J7" s="148">
        <v>0.74151000000000011</v>
      </c>
      <c r="K7" s="148">
        <v>0.45738000000000001</v>
      </c>
      <c r="L7" s="148">
        <v>9.0090000000000003E-2</v>
      </c>
      <c r="M7" s="148">
        <v>6.6989999999999994E-2</v>
      </c>
      <c r="N7" s="97">
        <v>0.27257999999999999</v>
      </c>
      <c r="O7" s="97">
        <v>0</v>
      </c>
      <c r="P7" s="17"/>
      <c r="Q7" s="17"/>
      <c r="R7" s="17"/>
      <c r="S7" s="17"/>
      <c r="T7" s="17"/>
      <c r="U7" s="17"/>
      <c r="V7" s="20"/>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row>
    <row r="8" spans="1:223" x14ac:dyDescent="0.35">
      <c r="A8" s="140" t="s">
        <v>111</v>
      </c>
      <c r="B8" s="18"/>
      <c r="C8" s="18">
        <v>2</v>
      </c>
      <c r="D8" s="141">
        <v>41.9</v>
      </c>
      <c r="E8" s="141">
        <v>59.8</v>
      </c>
      <c r="F8" s="142">
        <v>29.9</v>
      </c>
      <c r="G8" s="142">
        <v>12.5281</v>
      </c>
      <c r="H8" s="148">
        <v>1.9357800000000001</v>
      </c>
      <c r="I8" s="148">
        <v>0.49861</v>
      </c>
      <c r="J8" s="148">
        <v>0.61173999999999995</v>
      </c>
      <c r="K8" s="148">
        <v>2.7151200000000002</v>
      </c>
      <c r="L8" s="148">
        <v>0.20111999999999999</v>
      </c>
      <c r="M8" s="148">
        <v>0.22626000000000002</v>
      </c>
      <c r="N8" s="97">
        <v>0.37684859999999998</v>
      </c>
      <c r="O8" s="97">
        <v>0.59510569999999996</v>
      </c>
      <c r="P8" s="17"/>
      <c r="Q8" s="17"/>
      <c r="R8" s="17"/>
      <c r="S8" s="17"/>
      <c r="T8" s="17"/>
      <c r="U8" s="17"/>
      <c r="V8" s="20"/>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row>
    <row r="9" spans="1:223" x14ac:dyDescent="0.35">
      <c r="A9" s="140" t="s">
        <v>112</v>
      </c>
      <c r="B9" s="18"/>
      <c r="C9" s="18">
        <v>3</v>
      </c>
      <c r="D9" s="141">
        <v>30.6</v>
      </c>
      <c r="E9" s="141">
        <v>85</v>
      </c>
      <c r="F9" s="142">
        <v>42.5</v>
      </c>
      <c r="G9" s="142">
        <v>13.005000000000001</v>
      </c>
      <c r="H9" s="148">
        <v>0.56916</v>
      </c>
      <c r="I9" s="148">
        <v>0.11934000000000002</v>
      </c>
      <c r="J9" s="148">
        <v>0.91494000000000009</v>
      </c>
      <c r="K9" s="148">
        <v>0.23255999999999999</v>
      </c>
      <c r="L9" s="148">
        <v>0.11015999999999999</v>
      </c>
      <c r="M9" s="148">
        <v>8.8739999999999999E-2</v>
      </c>
      <c r="N9" s="97">
        <v>0.10098</v>
      </c>
      <c r="O9" s="97">
        <v>0</v>
      </c>
      <c r="P9" s="17"/>
      <c r="Q9" s="17"/>
      <c r="R9" s="17"/>
      <c r="S9" s="17"/>
      <c r="T9" s="20"/>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row>
    <row r="10" spans="1:223" x14ac:dyDescent="0.35">
      <c r="A10" s="140" t="s">
        <v>113</v>
      </c>
      <c r="B10" s="18"/>
      <c r="C10" s="18">
        <v>4</v>
      </c>
      <c r="D10" s="141">
        <v>27.8</v>
      </c>
      <c r="E10" s="141">
        <v>73.900000000000006</v>
      </c>
      <c r="F10" s="142">
        <v>36.950000000000003</v>
      </c>
      <c r="G10" s="142">
        <v>10.2721</v>
      </c>
      <c r="H10" s="148">
        <v>0.7923</v>
      </c>
      <c r="I10" s="148">
        <v>0.25575999999999999</v>
      </c>
      <c r="J10" s="148">
        <v>0.72557999999999989</v>
      </c>
      <c r="K10" s="148">
        <v>0.44480000000000003</v>
      </c>
      <c r="L10" s="148">
        <v>0.12232000000000001</v>
      </c>
      <c r="M10" s="148">
        <v>8.6180000000000007E-2</v>
      </c>
      <c r="N10" s="97">
        <v>0.63661999999999996</v>
      </c>
      <c r="O10" s="97">
        <v>0</v>
      </c>
      <c r="P10" s="17"/>
      <c r="Q10" s="17"/>
      <c r="R10" s="17"/>
      <c r="S10" s="17"/>
      <c r="T10" s="17"/>
      <c r="U10" s="17"/>
      <c r="V10" s="20"/>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row>
    <row r="11" spans="1:223" x14ac:dyDescent="0.35">
      <c r="A11" s="140" t="s">
        <v>114</v>
      </c>
      <c r="B11" s="18"/>
      <c r="C11" s="18">
        <v>5</v>
      </c>
      <c r="D11" s="141">
        <v>31.4</v>
      </c>
      <c r="E11" s="141">
        <v>78.8</v>
      </c>
      <c r="F11" s="142">
        <v>39.4</v>
      </c>
      <c r="G11" s="142">
        <v>12.371599999999999</v>
      </c>
      <c r="H11" s="148">
        <v>0.90117999999999998</v>
      </c>
      <c r="I11" s="148">
        <v>0.18211999999999995</v>
      </c>
      <c r="J11" s="148">
        <v>1.30938</v>
      </c>
      <c r="K11" s="148">
        <v>0.59345999999999999</v>
      </c>
      <c r="L11" s="148">
        <v>0.12873999999999999</v>
      </c>
      <c r="M11" s="148">
        <v>0.11303999999999999</v>
      </c>
      <c r="N11" s="97">
        <v>0.55264000000000002</v>
      </c>
      <c r="O11" s="97">
        <v>0</v>
      </c>
      <c r="P11" s="17"/>
      <c r="Q11" s="17"/>
      <c r="R11" s="17"/>
      <c r="S11" s="17"/>
      <c r="T11" s="17"/>
      <c r="U11" s="17"/>
      <c r="V11" s="20"/>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row>
    <row r="12" spans="1:223" x14ac:dyDescent="0.35">
      <c r="A12" s="140" t="s">
        <v>177</v>
      </c>
      <c r="B12" s="18"/>
      <c r="C12" s="18">
        <v>6</v>
      </c>
      <c r="D12" s="141">
        <v>6.36</v>
      </c>
      <c r="E12" s="141">
        <v>70.900000000000006</v>
      </c>
      <c r="F12" s="142">
        <v>35.450000000000003</v>
      </c>
      <c r="G12" s="142">
        <v>2.2546200000000001</v>
      </c>
      <c r="H12" s="148">
        <v>0.33262800000000003</v>
      </c>
      <c r="I12" s="148">
        <v>4.7064000000000002E-2</v>
      </c>
      <c r="J12" s="148">
        <v>0.53869200000000006</v>
      </c>
      <c r="K12" s="148">
        <v>8.5860000000000006E-2</v>
      </c>
      <c r="L12" s="148">
        <v>4.7700000000000006E-2</v>
      </c>
      <c r="M12" s="148">
        <v>3.0528E-2</v>
      </c>
      <c r="N12" s="97">
        <v>9.5399999999999999E-3</v>
      </c>
      <c r="O12" s="97">
        <v>0</v>
      </c>
      <c r="P12" s="17"/>
      <c r="Q12" s="17"/>
      <c r="R12" s="17"/>
      <c r="S12" s="17"/>
      <c r="T12" s="17"/>
      <c r="U12" s="17"/>
      <c r="V12" s="20"/>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row>
    <row r="13" spans="1:223" x14ac:dyDescent="0.35">
      <c r="A13" s="140" t="s">
        <v>115</v>
      </c>
      <c r="B13" s="18"/>
      <c r="C13" s="18">
        <v>7</v>
      </c>
      <c r="D13" s="141">
        <v>62.6</v>
      </c>
      <c r="E13" s="141">
        <v>36.9</v>
      </c>
      <c r="F13" s="142">
        <v>22.5</v>
      </c>
      <c r="G13" s="142">
        <v>14.085000000000001</v>
      </c>
      <c r="H13" s="148">
        <v>0.71989999999999998</v>
      </c>
      <c r="I13" s="148">
        <v>0.13772000000000001</v>
      </c>
      <c r="J13" s="148">
        <v>0.53210000000000002</v>
      </c>
      <c r="K13" s="148">
        <v>1.9406000000000001</v>
      </c>
      <c r="L13" s="148">
        <v>0.27544000000000002</v>
      </c>
      <c r="M13" s="148">
        <v>0.12520000000000001</v>
      </c>
      <c r="N13" s="97">
        <v>1.9969400000000002E-2</v>
      </c>
      <c r="O13" s="97">
        <v>0.27794400000000002</v>
      </c>
      <c r="P13" s="17"/>
      <c r="Q13" s="17"/>
      <c r="R13" s="17"/>
      <c r="S13" s="17"/>
      <c r="T13" s="17"/>
      <c r="U13" s="17"/>
      <c r="V13" s="20"/>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row>
    <row r="14" spans="1:223" x14ac:dyDescent="0.35">
      <c r="A14" s="140" t="s">
        <v>215</v>
      </c>
      <c r="B14" s="18"/>
      <c r="C14" s="18">
        <v>8</v>
      </c>
      <c r="D14" s="141">
        <v>64.5</v>
      </c>
      <c r="E14" s="141">
        <v>39.5</v>
      </c>
      <c r="F14" s="142">
        <v>22.5</v>
      </c>
      <c r="G14" s="142">
        <v>14.512499999999999</v>
      </c>
      <c r="H14" s="148">
        <v>0.93524999999999991</v>
      </c>
      <c r="I14" s="148">
        <v>0.19995000000000002</v>
      </c>
      <c r="J14" s="148">
        <v>0.6321</v>
      </c>
      <c r="K14" s="148">
        <v>1.7673000000000001</v>
      </c>
      <c r="L14" s="148">
        <v>0.29025000000000001</v>
      </c>
      <c r="M14" s="148">
        <v>0.16125</v>
      </c>
      <c r="N14" s="97">
        <v>2.0511000000000001E-2</v>
      </c>
      <c r="O14" s="97">
        <v>0.28638000000000002</v>
      </c>
      <c r="P14" s="17"/>
      <c r="Q14" s="17"/>
      <c r="R14" s="17"/>
      <c r="S14" s="17"/>
      <c r="T14" s="17"/>
      <c r="U14" s="17"/>
      <c r="V14" s="20"/>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row>
    <row r="15" spans="1:223" x14ac:dyDescent="0.35">
      <c r="A15" s="140" t="s">
        <v>178</v>
      </c>
      <c r="B15" s="18"/>
      <c r="C15" s="18">
        <v>9</v>
      </c>
      <c r="D15" s="141">
        <v>6.77</v>
      </c>
      <c r="E15" s="141">
        <v>70.3</v>
      </c>
      <c r="F15" s="141">
        <v>44.6</v>
      </c>
      <c r="G15" s="142">
        <v>3.0194200000000002</v>
      </c>
      <c r="H15" s="148">
        <v>0.54904699999999995</v>
      </c>
      <c r="I15" s="148">
        <v>9.8165000000000002E-2</v>
      </c>
      <c r="J15" s="148">
        <v>0.43666499999999997</v>
      </c>
      <c r="K15" s="148">
        <v>0</v>
      </c>
      <c r="L15" s="148">
        <v>4.9421E-2</v>
      </c>
      <c r="M15" s="148">
        <v>2.1663999999999999E-2</v>
      </c>
      <c r="N15" s="97">
        <v>1.4217E-2</v>
      </c>
      <c r="O15" s="97">
        <v>0</v>
      </c>
      <c r="P15" s="17"/>
      <c r="Q15" s="17"/>
      <c r="R15" s="17"/>
      <c r="S15" s="17"/>
      <c r="T15" s="17"/>
      <c r="U15" s="17"/>
      <c r="V15" s="20"/>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row>
    <row r="16" spans="1:223" x14ac:dyDescent="0.35">
      <c r="A16" s="140" t="s">
        <v>179</v>
      </c>
      <c r="B16" s="18"/>
      <c r="C16" s="18">
        <v>10</v>
      </c>
      <c r="D16" s="141">
        <v>38</v>
      </c>
      <c r="E16" s="141">
        <v>64.599999999999994</v>
      </c>
      <c r="F16" s="141">
        <v>33.6</v>
      </c>
      <c r="G16" s="142">
        <v>12.767999999999999</v>
      </c>
      <c r="H16" s="148">
        <v>0.83979999999999999</v>
      </c>
      <c r="I16" s="148">
        <v>0.3382</v>
      </c>
      <c r="J16" s="148">
        <v>0.76760000000000006</v>
      </c>
      <c r="K16" s="148">
        <v>1.6112</v>
      </c>
      <c r="L16" s="148">
        <v>0.32299999999999995</v>
      </c>
      <c r="M16" s="148">
        <v>0.89300000000000002</v>
      </c>
      <c r="N16" s="97">
        <v>8.9452000000000004E-2</v>
      </c>
      <c r="O16" s="97">
        <v>0.16719999999999999</v>
      </c>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row>
    <row r="17" spans="1:223" x14ac:dyDescent="0.35">
      <c r="A17" s="140" t="s">
        <v>116</v>
      </c>
      <c r="B17" s="18"/>
      <c r="C17" s="18">
        <v>11</v>
      </c>
      <c r="D17" s="141">
        <v>94.2</v>
      </c>
      <c r="E17" s="141">
        <v>96.1</v>
      </c>
      <c r="F17" s="141">
        <v>51.6</v>
      </c>
      <c r="G17" s="142">
        <v>48.607200000000006</v>
      </c>
      <c r="H17" s="148">
        <v>13.2822</v>
      </c>
      <c r="I17" s="148">
        <v>0.36737999999999998</v>
      </c>
      <c r="J17" s="148">
        <v>0.18840000000000001</v>
      </c>
      <c r="K17" s="148">
        <v>0.64056000000000013</v>
      </c>
      <c r="L17" s="148">
        <v>7.536000000000001E-2</v>
      </c>
      <c r="M17" s="148">
        <v>1.6296600000000001</v>
      </c>
      <c r="N17" s="97">
        <v>0.16014</v>
      </c>
      <c r="O17" s="97">
        <v>0.16419059999999999</v>
      </c>
      <c r="P17" s="17"/>
      <c r="Q17" s="17"/>
      <c r="R17" s="17"/>
      <c r="S17" s="17"/>
      <c r="T17" s="17"/>
      <c r="U17" s="17"/>
      <c r="V17" s="20"/>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row>
    <row r="18" spans="1:223" x14ac:dyDescent="0.35">
      <c r="A18" s="140" t="s">
        <v>180</v>
      </c>
      <c r="B18" s="18"/>
      <c r="C18" s="18">
        <v>12</v>
      </c>
      <c r="D18" s="141">
        <v>89.6</v>
      </c>
      <c r="E18" s="143">
        <v>95.7</v>
      </c>
      <c r="F18" s="143">
        <v>50.1</v>
      </c>
      <c r="G18" s="142">
        <v>44.889600000000002</v>
      </c>
      <c r="H18" s="148">
        <v>13.3504</v>
      </c>
      <c r="I18" s="148">
        <v>0.27776000000000001</v>
      </c>
      <c r="J18" s="148">
        <v>0.21503999999999998</v>
      </c>
      <c r="K18" s="148">
        <v>0.89599999999999991</v>
      </c>
      <c r="L18" s="148">
        <v>8.0640000000000003E-2</v>
      </c>
      <c r="M18" s="148">
        <v>2.11456</v>
      </c>
      <c r="N18" s="97">
        <v>0.17176319999999998</v>
      </c>
      <c r="O18" s="97">
        <v>0.25446399999999997</v>
      </c>
      <c r="P18" s="17"/>
      <c r="Q18" s="17"/>
      <c r="R18" s="17"/>
      <c r="S18" s="17"/>
      <c r="T18" s="17"/>
      <c r="U18" s="17"/>
      <c r="V18" s="20"/>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row>
    <row r="19" spans="1:223" x14ac:dyDescent="0.35">
      <c r="A19" s="140" t="s">
        <v>117</v>
      </c>
      <c r="B19" s="18"/>
      <c r="C19" s="18">
        <v>13</v>
      </c>
      <c r="D19" s="141">
        <v>5.13</v>
      </c>
      <c r="E19" s="143">
        <v>85.8</v>
      </c>
      <c r="F19" s="143">
        <v>50.5</v>
      </c>
      <c r="G19" s="142">
        <v>2.5906500000000001</v>
      </c>
      <c r="H19" s="148">
        <v>0.25290899999999999</v>
      </c>
      <c r="I19" s="148">
        <v>3.0779999999999998E-2</v>
      </c>
      <c r="J19" s="148">
        <v>0.32113799999999998</v>
      </c>
      <c r="K19" s="148">
        <v>1.4876999999999998E-2</v>
      </c>
      <c r="L19" s="148">
        <v>2.4623999999999997E-2</v>
      </c>
      <c r="M19" s="148">
        <v>0</v>
      </c>
      <c r="N19" s="97">
        <v>4.0014000000000001E-2</v>
      </c>
      <c r="O19" s="97">
        <v>3.7833749999999999E-2</v>
      </c>
      <c r="P19" s="17"/>
      <c r="Q19" s="17"/>
      <c r="R19" s="17"/>
      <c r="S19" s="17"/>
      <c r="T19" s="17"/>
      <c r="U19" s="17"/>
      <c r="V19" s="20"/>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row>
    <row r="20" spans="1:223" x14ac:dyDescent="0.35">
      <c r="A20" s="140" t="s">
        <v>181</v>
      </c>
      <c r="B20" s="18"/>
      <c r="C20" s="18">
        <v>14</v>
      </c>
      <c r="D20" s="141">
        <v>49.9</v>
      </c>
      <c r="E20" s="141">
        <v>65.8</v>
      </c>
      <c r="F20" s="141">
        <v>34.5</v>
      </c>
      <c r="G20" s="142">
        <v>17.215499999999999</v>
      </c>
      <c r="H20" s="148">
        <v>2.42015</v>
      </c>
      <c r="I20" s="148">
        <v>0.49400999999999995</v>
      </c>
      <c r="J20" s="148">
        <v>6.8861999999999997</v>
      </c>
      <c r="K20" s="148">
        <v>8.9819999999999997E-2</v>
      </c>
      <c r="L20" s="148">
        <v>0.36926000000000003</v>
      </c>
      <c r="M20" s="148">
        <v>0.63373000000000002</v>
      </c>
      <c r="N20" s="97">
        <v>0.103293</v>
      </c>
      <c r="O20" s="97">
        <v>0.1240015</v>
      </c>
      <c r="P20" s="17"/>
      <c r="Q20" s="17"/>
      <c r="R20" s="17"/>
      <c r="S20" s="17"/>
      <c r="T20" s="17"/>
      <c r="U20" s="17"/>
      <c r="V20" s="20"/>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row>
    <row r="21" spans="1:223" x14ac:dyDescent="0.35">
      <c r="A21" s="140" t="s">
        <v>118</v>
      </c>
      <c r="B21" s="18"/>
      <c r="C21" s="18">
        <v>15</v>
      </c>
      <c r="D21" s="141">
        <v>65.099999999999994</v>
      </c>
      <c r="E21" s="141">
        <v>68.099999999999994</v>
      </c>
      <c r="F21" s="141">
        <v>35.5</v>
      </c>
      <c r="G21" s="142">
        <v>23.110499999999998</v>
      </c>
      <c r="H21" s="148">
        <v>3.4047300000000003</v>
      </c>
      <c r="I21" s="148">
        <v>0.13670999999999997</v>
      </c>
      <c r="J21" s="148">
        <v>4.7523</v>
      </c>
      <c r="K21" s="148">
        <v>0.37757999999999997</v>
      </c>
      <c r="L21" s="148">
        <v>9.7649999999999987E-2</v>
      </c>
      <c r="M21" s="148">
        <v>1.1718</v>
      </c>
      <c r="N21" s="97">
        <v>2.1116486999999999</v>
      </c>
      <c r="O21" s="97">
        <v>0.34861049999999993</v>
      </c>
      <c r="P21" s="17"/>
      <c r="Q21" s="17"/>
      <c r="R21" s="17"/>
      <c r="S21" s="17"/>
      <c r="T21" s="17"/>
      <c r="U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row>
    <row r="22" spans="1:223" x14ac:dyDescent="0.35">
      <c r="A22" s="140" t="s">
        <v>119</v>
      </c>
      <c r="B22" s="18"/>
      <c r="C22" s="18">
        <v>16</v>
      </c>
      <c r="D22" s="141"/>
      <c r="E22" s="141"/>
      <c r="F22" s="141"/>
      <c r="G22" s="142"/>
      <c r="H22" s="148"/>
      <c r="I22" s="148"/>
      <c r="J22" s="148">
        <v>7.4050632911392409</v>
      </c>
      <c r="K22" s="148"/>
      <c r="L22" s="148">
        <v>6.029776674937966</v>
      </c>
      <c r="M22" s="148">
        <v>17</v>
      </c>
      <c r="N22" s="97">
        <v>0</v>
      </c>
      <c r="O22" s="97">
        <v>0</v>
      </c>
      <c r="P22" s="17"/>
      <c r="Q22" s="17"/>
      <c r="R22" s="17"/>
      <c r="S22" s="17"/>
      <c r="T22" s="17"/>
      <c r="U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row>
    <row r="23" spans="1:223" x14ac:dyDescent="0.35">
      <c r="A23" s="140" t="s">
        <v>182</v>
      </c>
      <c r="B23" s="18"/>
      <c r="C23" s="18">
        <v>17</v>
      </c>
      <c r="D23" s="141"/>
      <c r="E23" s="141"/>
      <c r="F23" s="141"/>
      <c r="G23" s="142"/>
      <c r="H23" s="148"/>
      <c r="I23" s="148"/>
      <c r="J23" s="148">
        <v>18.263269639065818</v>
      </c>
      <c r="K23" s="148"/>
      <c r="L23" s="148">
        <v>4.8238213399503724</v>
      </c>
      <c r="M23" s="148">
        <v>18</v>
      </c>
      <c r="N23" s="97"/>
      <c r="O23" s="9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row>
    <row r="24" spans="1:223" x14ac:dyDescent="0.35">
      <c r="A24" s="140" t="s">
        <v>183</v>
      </c>
      <c r="B24" s="18"/>
      <c r="C24" s="18">
        <v>18</v>
      </c>
      <c r="D24" s="141">
        <v>14</v>
      </c>
      <c r="E24" s="141"/>
      <c r="F24" s="141"/>
      <c r="G24" s="142"/>
      <c r="H24" s="148">
        <v>0.33</v>
      </c>
      <c r="I24" s="148">
        <v>0.31</v>
      </c>
      <c r="J24" s="148">
        <v>0.22</v>
      </c>
      <c r="K24" s="148"/>
      <c r="L24" s="148">
        <v>0.18</v>
      </c>
      <c r="M24" s="148">
        <v>0.08</v>
      </c>
      <c r="N24" s="97"/>
      <c r="O24" s="9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row>
    <row r="25" spans="1:223" x14ac:dyDescent="0.35">
      <c r="A25" s="140" t="s">
        <v>120</v>
      </c>
      <c r="B25" s="18"/>
      <c r="C25" s="18">
        <v>19</v>
      </c>
      <c r="D25" s="141"/>
      <c r="E25" s="141"/>
      <c r="F25" s="141"/>
      <c r="G25" s="142"/>
      <c r="H25" s="148"/>
      <c r="I25" s="148"/>
      <c r="J25" s="148"/>
      <c r="K25" s="148">
        <v>34.05094905094905</v>
      </c>
      <c r="L25" s="148"/>
      <c r="M25" s="148"/>
      <c r="N25" s="97"/>
      <c r="O25" s="9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row>
    <row r="26" spans="1:223" x14ac:dyDescent="0.35">
      <c r="A26" s="140" t="s">
        <v>121</v>
      </c>
      <c r="B26" s="18"/>
      <c r="C26" s="18">
        <v>20</v>
      </c>
      <c r="D26" s="141"/>
      <c r="E26" s="141"/>
      <c r="F26" s="141"/>
      <c r="G26" s="142"/>
      <c r="H26" s="148"/>
      <c r="I26" s="148"/>
      <c r="J26" s="148"/>
      <c r="K26" s="148"/>
      <c r="L26" s="148">
        <v>15.074441687344914</v>
      </c>
      <c r="M26" s="148">
        <v>20</v>
      </c>
      <c r="N26" s="97">
        <v>0</v>
      </c>
      <c r="O26" s="97">
        <v>0</v>
      </c>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row>
    <row r="27" spans="1:223" x14ac:dyDescent="0.35">
      <c r="A27" s="140" t="s">
        <v>122</v>
      </c>
      <c r="B27" s="18"/>
      <c r="C27" s="18">
        <v>21</v>
      </c>
      <c r="D27" s="141"/>
      <c r="E27" s="141"/>
      <c r="F27" s="141"/>
      <c r="G27" s="142"/>
      <c r="H27" s="148"/>
      <c r="I27" s="148"/>
      <c r="J27" s="148"/>
      <c r="K27" s="148"/>
      <c r="L27" s="148"/>
      <c r="M27" s="148">
        <v>90</v>
      </c>
      <c r="N27" s="97"/>
      <c r="O27" s="9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row>
    <row r="28" spans="1:223" x14ac:dyDescent="0.35">
      <c r="A28" s="134" t="s">
        <v>184</v>
      </c>
      <c r="B28" s="135"/>
      <c r="C28" s="135">
        <v>22</v>
      </c>
      <c r="D28" s="136"/>
      <c r="E28" s="136"/>
      <c r="F28" s="136"/>
      <c r="G28" s="136"/>
      <c r="H28" s="136"/>
      <c r="I28" s="136"/>
      <c r="J28" s="136"/>
      <c r="K28" s="136"/>
      <c r="L28" s="136"/>
      <c r="M28" s="136"/>
      <c r="N28" s="96"/>
      <c r="O28" s="98"/>
    </row>
    <row r="29" spans="1:223" x14ac:dyDescent="0.35">
      <c r="A29" s="134" t="s">
        <v>123</v>
      </c>
      <c r="B29" s="135"/>
      <c r="C29" s="135">
        <v>23</v>
      </c>
      <c r="D29" s="136"/>
      <c r="E29" s="136"/>
      <c r="F29" s="136"/>
      <c r="G29" s="147"/>
      <c r="H29" s="136"/>
      <c r="I29" s="136"/>
      <c r="J29" s="136"/>
      <c r="K29" s="148"/>
      <c r="L29" s="148"/>
      <c r="M29" s="148"/>
      <c r="N29" s="97"/>
      <c r="O29" s="9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row>
    <row r="30" spans="1:223" x14ac:dyDescent="0.35">
      <c r="A30" s="134" t="s">
        <v>185</v>
      </c>
      <c r="B30" s="135"/>
      <c r="C30" s="135">
        <v>24</v>
      </c>
      <c r="D30" s="136"/>
      <c r="E30" s="136"/>
      <c r="F30" s="136"/>
      <c r="G30" s="147"/>
      <c r="H30" s="148"/>
      <c r="I30" s="148"/>
      <c r="J30" s="148"/>
      <c r="K30" s="148"/>
      <c r="L30" s="148"/>
      <c r="M30" s="148"/>
      <c r="N30" s="97"/>
      <c r="O30" s="9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row>
    <row r="31" spans="1:223" x14ac:dyDescent="0.35">
      <c r="A31" s="134" t="s">
        <v>124</v>
      </c>
      <c r="B31" s="135"/>
      <c r="C31" s="135">
        <v>25</v>
      </c>
      <c r="D31" s="136"/>
      <c r="E31" s="136"/>
      <c r="F31" s="136"/>
      <c r="G31" s="147"/>
      <c r="H31" s="148"/>
      <c r="I31" s="148"/>
      <c r="J31" s="148"/>
      <c r="K31" s="148"/>
      <c r="L31" s="148"/>
      <c r="M31" s="148"/>
      <c r="N31" s="97"/>
      <c r="O31" s="9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row>
    <row r="32" spans="1:223" x14ac:dyDescent="0.35">
      <c r="A32" s="134" t="s">
        <v>186</v>
      </c>
      <c r="B32" s="135"/>
      <c r="C32" s="135">
        <v>26</v>
      </c>
      <c r="D32" s="136"/>
      <c r="E32" s="136"/>
      <c r="F32" s="136"/>
      <c r="G32" s="136"/>
      <c r="H32" s="136"/>
      <c r="I32" s="136"/>
      <c r="J32" s="136"/>
      <c r="K32" s="136"/>
      <c r="L32" s="136"/>
      <c r="M32" s="136"/>
      <c r="N32" s="96"/>
      <c r="O32" s="98"/>
    </row>
    <row r="33" spans="1:223" x14ac:dyDescent="0.35">
      <c r="A33" s="140" t="s">
        <v>125</v>
      </c>
      <c r="B33" s="18" t="s">
        <v>18</v>
      </c>
      <c r="C33" s="18">
        <v>27</v>
      </c>
      <c r="D33" s="141"/>
      <c r="E33" s="141"/>
      <c r="F33" s="141"/>
      <c r="G33" s="141"/>
      <c r="H33" s="227">
        <v>2.5</v>
      </c>
      <c r="I33" s="227">
        <v>0.59816901408450718</v>
      </c>
      <c r="J33" s="227">
        <v>0.24069999999999997</v>
      </c>
      <c r="K33" s="227">
        <v>8.0000000000000002E-3</v>
      </c>
      <c r="L33" s="227">
        <v>3.6178660049627796E-2</v>
      </c>
      <c r="M33" s="227">
        <v>0.15</v>
      </c>
      <c r="N33" s="107">
        <v>5.8999999999999997E-2</v>
      </c>
      <c r="O33" s="97">
        <v>0</v>
      </c>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row>
    <row r="34" spans="1:223" x14ac:dyDescent="0.35">
      <c r="A34" s="140" t="s">
        <v>187</v>
      </c>
      <c r="B34" s="18" t="s">
        <v>19</v>
      </c>
      <c r="C34" s="18">
        <v>28</v>
      </c>
      <c r="D34" s="141"/>
      <c r="E34" s="141"/>
      <c r="F34" s="141"/>
      <c r="G34" s="141"/>
      <c r="H34" s="228">
        <v>2.7</v>
      </c>
      <c r="I34" s="228">
        <v>0.59816901408450718</v>
      </c>
      <c r="J34" s="227">
        <v>0.24069999999999997</v>
      </c>
      <c r="K34" s="228">
        <v>8.0000000000000002E-3</v>
      </c>
      <c r="L34" s="227">
        <v>3.6178660049627796E-2</v>
      </c>
      <c r="M34" s="228">
        <v>0.15</v>
      </c>
      <c r="N34" s="107">
        <v>5.8999999999999997E-2</v>
      </c>
      <c r="O34" s="97">
        <v>0</v>
      </c>
      <c r="P34" s="17"/>
      <c r="Q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row>
    <row r="35" spans="1:223" x14ac:dyDescent="0.35">
      <c r="A35" s="140" t="s">
        <v>188</v>
      </c>
      <c r="B35" s="18"/>
      <c r="C35" s="18">
        <v>29</v>
      </c>
      <c r="D35" s="141"/>
      <c r="E35" s="141"/>
      <c r="F35" s="141"/>
      <c r="G35" s="141"/>
      <c r="H35" s="227">
        <v>2.56</v>
      </c>
      <c r="I35" s="227">
        <v>0.51084507042253513</v>
      </c>
      <c r="J35" s="227">
        <v>0.19919999999999999</v>
      </c>
      <c r="K35" s="227">
        <v>1.9E-2</v>
      </c>
      <c r="L35" s="229">
        <v>3.0148883374689829E-2</v>
      </c>
      <c r="M35" s="230">
        <v>0.13</v>
      </c>
      <c r="N35" s="107">
        <v>4.2000000000000003E-2</v>
      </c>
      <c r="O35" s="97">
        <v>0</v>
      </c>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row>
    <row r="36" spans="1:223" x14ac:dyDescent="0.35">
      <c r="A36" s="140" t="s">
        <v>189</v>
      </c>
      <c r="B36" s="21"/>
      <c r="C36" s="18">
        <v>30</v>
      </c>
      <c r="D36" s="141"/>
      <c r="E36" s="141"/>
      <c r="F36" s="141"/>
      <c r="G36" s="141"/>
      <c r="H36" s="227">
        <v>3.5</v>
      </c>
      <c r="I36" s="227">
        <v>0.55887323943661971</v>
      </c>
      <c r="J36" s="227">
        <v>0.24899999999999997</v>
      </c>
      <c r="K36" s="227">
        <v>1.0999999999999999E-2</v>
      </c>
      <c r="L36" s="227">
        <v>3.6178660049627796E-2</v>
      </c>
      <c r="M36" s="231">
        <v>0.16</v>
      </c>
      <c r="N36" s="107">
        <v>7.0000000000000007E-2</v>
      </c>
      <c r="O36" s="97">
        <v>0</v>
      </c>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row>
    <row r="37" spans="1:223" x14ac:dyDescent="0.35">
      <c r="A37" s="140" t="s">
        <v>126</v>
      </c>
      <c r="B37" s="21"/>
      <c r="C37" s="18">
        <v>31</v>
      </c>
      <c r="D37" s="141">
        <v>30</v>
      </c>
      <c r="E37" s="141"/>
      <c r="F37" s="141"/>
      <c r="G37" s="141"/>
      <c r="H37" s="148">
        <v>0.33999999999999997</v>
      </c>
      <c r="I37" s="148">
        <v>6.9999999999999993E-2</v>
      </c>
      <c r="J37" s="148">
        <v>0.4</v>
      </c>
      <c r="K37" s="148">
        <v>0</v>
      </c>
      <c r="L37" s="136">
        <v>0.05</v>
      </c>
      <c r="M37" s="149">
        <v>0.05</v>
      </c>
      <c r="N37" s="97"/>
      <c r="O37" s="9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row>
    <row r="38" spans="1:223" x14ac:dyDescent="0.35">
      <c r="A38" s="140" t="s">
        <v>190</v>
      </c>
      <c r="B38" s="18"/>
      <c r="C38" s="18">
        <v>32</v>
      </c>
      <c r="D38" s="141"/>
      <c r="E38" s="141"/>
      <c r="F38" s="141"/>
      <c r="G38" s="141"/>
      <c r="H38" s="136">
        <v>3.33</v>
      </c>
      <c r="I38" s="136">
        <v>7.4999999999999997E-2</v>
      </c>
      <c r="J38" s="136">
        <v>1.212</v>
      </c>
      <c r="K38" s="136"/>
      <c r="L38" s="136"/>
      <c r="M38" s="136"/>
      <c r="N38" s="96"/>
      <c r="O38" s="98"/>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row>
    <row r="39" spans="1:223" x14ac:dyDescent="0.35">
      <c r="A39" s="134" t="s">
        <v>191</v>
      </c>
      <c r="B39" s="135" t="s">
        <v>17</v>
      </c>
      <c r="C39" s="135">
        <v>33</v>
      </c>
      <c r="D39" s="136"/>
      <c r="E39" s="136"/>
      <c r="F39" s="136"/>
      <c r="G39" s="136"/>
      <c r="H39" s="148"/>
      <c r="I39" s="148"/>
      <c r="J39" s="149"/>
      <c r="K39" s="148"/>
      <c r="L39" s="148"/>
      <c r="M39" s="148"/>
      <c r="N39" s="97"/>
      <c r="O39" s="97"/>
      <c r="S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row>
    <row r="40" spans="1:223" x14ac:dyDescent="0.35">
      <c r="A40" s="140" t="s">
        <v>127</v>
      </c>
      <c r="B40" s="18"/>
      <c r="C40" s="18">
        <v>34</v>
      </c>
      <c r="D40" s="141">
        <v>11.7</v>
      </c>
      <c r="E40" s="141"/>
      <c r="F40" s="141"/>
      <c r="G40" s="141"/>
      <c r="H40" s="136">
        <v>0.52</v>
      </c>
      <c r="I40" s="136">
        <v>7.5999999999999998E-2</v>
      </c>
      <c r="J40" s="136">
        <v>0.38</v>
      </c>
      <c r="K40" s="136">
        <v>9.0999999999999998E-2</v>
      </c>
      <c r="L40" s="136">
        <v>2.1999999999999999E-2</v>
      </c>
      <c r="M40" s="136">
        <v>0.115</v>
      </c>
      <c r="N40" s="97">
        <v>2.0591999999999997E-3</v>
      </c>
      <c r="O40" s="97">
        <v>1.6497000000000001E-2</v>
      </c>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row>
    <row r="41" spans="1:223" x14ac:dyDescent="0.35">
      <c r="A41" s="140" t="s">
        <v>128</v>
      </c>
      <c r="B41" s="18"/>
      <c r="C41" s="18">
        <v>35</v>
      </c>
      <c r="D41" s="141">
        <v>86.6</v>
      </c>
      <c r="E41" s="141"/>
      <c r="F41" s="141"/>
      <c r="G41" s="141"/>
      <c r="H41" s="136">
        <v>3.44</v>
      </c>
      <c r="I41" s="136">
        <v>0.41</v>
      </c>
      <c r="J41" s="136">
        <v>0.98</v>
      </c>
      <c r="K41" s="136">
        <v>8.3000000000000004E-2</v>
      </c>
      <c r="L41" s="136">
        <v>0.11</v>
      </c>
      <c r="M41" s="136">
        <v>0.22</v>
      </c>
      <c r="N41" s="97">
        <v>2.4334599999999998E-2</v>
      </c>
      <c r="O41" s="97">
        <v>5.3518799999999998E-2</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row>
    <row r="42" spans="1:223" x14ac:dyDescent="0.35">
      <c r="A42" s="140" t="s">
        <v>129</v>
      </c>
      <c r="B42" s="18" t="s">
        <v>20</v>
      </c>
      <c r="C42" s="18">
        <v>36</v>
      </c>
      <c r="D42" s="141">
        <v>86</v>
      </c>
      <c r="E42" s="141"/>
      <c r="F42" s="141"/>
      <c r="G42" s="141"/>
      <c r="H42" s="136">
        <v>1.6800000000000002</v>
      </c>
      <c r="I42" s="136">
        <v>0.35</v>
      </c>
      <c r="J42" s="136">
        <v>0.5</v>
      </c>
      <c r="K42" s="136">
        <v>3.7999999999999999E-2</v>
      </c>
      <c r="L42" s="136">
        <v>0.12</v>
      </c>
      <c r="M42" s="136">
        <v>0.11000000000000001</v>
      </c>
      <c r="N42" s="97">
        <v>6.2608000000000004E-3</v>
      </c>
      <c r="O42" s="97">
        <v>5.4179999999999999E-2</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row>
    <row r="43" spans="1:223" x14ac:dyDescent="0.35">
      <c r="A43" s="140" t="s">
        <v>130</v>
      </c>
      <c r="B43" s="18" t="s">
        <v>20</v>
      </c>
      <c r="C43" s="18">
        <v>37</v>
      </c>
      <c r="D43" s="141">
        <v>91</v>
      </c>
      <c r="E43" s="141"/>
      <c r="F43" s="141"/>
      <c r="G43" s="141"/>
      <c r="H43" s="136">
        <v>3.8600000000000003</v>
      </c>
      <c r="I43" s="136">
        <v>0.53</v>
      </c>
      <c r="J43" s="136">
        <v>0.8</v>
      </c>
      <c r="K43" s="136">
        <v>0</v>
      </c>
      <c r="L43" s="136">
        <v>0.3</v>
      </c>
      <c r="M43" s="136">
        <v>0.62</v>
      </c>
      <c r="N43" s="97">
        <v>0</v>
      </c>
      <c r="O43" s="97">
        <v>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17"/>
      <c r="GF43" s="17"/>
      <c r="GG43" s="17"/>
      <c r="GH43" s="17"/>
      <c r="GI43" s="17"/>
      <c r="GJ43" s="17"/>
      <c r="GK43" s="17"/>
      <c r="GL43" s="17"/>
      <c r="GM43" s="17"/>
      <c r="GN43" s="17"/>
      <c r="GO43" s="17"/>
      <c r="GP43" s="17"/>
      <c r="GQ43" s="17"/>
      <c r="GR43" s="17"/>
      <c r="GS43" s="17"/>
      <c r="GT43" s="17"/>
      <c r="GU43" s="17"/>
      <c r="GV43" s="17"/>
      <c r="GW43" s="17"/>
      <c r="GX43" s="17"/>
      <c r="GY43" s="17"/>
      <c r="GZ43" s="17"/>
      <c r="HA43" s="17"/>
      <c r="HB43" s="17"/>
      <c r="HC43" s="17"/>
      <c r="HD43" s="17"/>
      <c r="HE43" s="17"/>
      <c r="HF43" s="17"/>
      <c r="HG43" s="17"/>
      <c r="HH43" s="17"/>
      <c r="HI43" s="17"/>
      <c r="HJ43" s="17"/>
      <c r="HK43" s="17"/>
      <c r="HL43" s="17"/>
      <c r="HM43" s="17"/>
      <c r="HN43" s="17"/>
      <c r="HO43" s="17"/>
    </row>
    <row r="44" spans="1:223" x14ac:dyDescent="0.35">
      <c r="A44" s="140" t="s">
        <v>131</v>
      </c>
      <c r="B44" s="18" t="s">
        <v>20</v>
      </c>
      <c r="C44" s="18">
        <v>38</v>
      </c>
      <c r="D44" s="141"/>
      <c r="E44" s="144"/>
      <c r="F44" s="144"/>
      <c r="G44" s="144"/>
      <c r="H44" s="232">
        <v>3.6139999999999999</v>
      </c>
      <c r="I44" s="232">
        <v>0.47499999999999998</v>
      </c>
      <c r="J44" s="232">
        <v>0.72899999999999998</v>
      </c>
      <c r="K44" s="232"/>
      <c r="L44" s="232"/>
      <c r="M44" s="232"/>
      <c r="N44" s="99"/>
      <c r="O44" s="99"/>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GE44" s="17"/>
      <c r="GF44" s="17"/>
      <c r="GG44" s="17"/>
      <c r="GH44" s="17"/>
      <c r="GI44" s="17"/>
      <c r="GJ44" s="17"/>
      <c r="GK44" s="17"/>
      <c r="GL44" s="17"/>
      <c r="GM44" s="17"/>
      <c r="GN44" s="17"/>
      <c r="GO44" s="17"/>
      <c r="GP44" s="17"/>
      <c r="GQ44" s="17"/>
      <c r="GR44" s="17"/>
      <c r="GS44" s="17"/>
      <c r="GT44" s="17"/>
      <c r="GU44" s="17"/>
      <c r="GV44" s="17"/>
      <c r="GW44" s="17"/>
      <c r="GX44" s="17"/>
      <c r="GY44" s="17"/>
      <c r="GZ44" s="17"/>
      <c r="HA44" s="17"/>
      <c r="HB44" s="17"/>
      <c r="HC44" s="17"/>
      <c r="HD44" s="17"/>
      <c r="HE44" s="17"/>
      <c r="HF44" s="17"/>
      <c r="HG44" s="17"/>
      <c r="HH44" s="17"/>
      <c r="HI44" s="17"/>
      <c r="HJ44" s="17"/>
      <c r="HK44" s="17"/>
      <c r="HL44" s="17"/>
      <c r="HM44" s="17"/>
      <c r="HN44" s="17"/>
      <c r="HO44" s="17"/>
    </row>
    <row r="45" spans="1:223" x14ac:dyDescent="0.35">
      <c r="A45" s="134" t="s">
        <v>192</v>
      </c>
      <c r="B45" s="135"/>
      <c r="C45" s="135">
        <v>39</v>
      </c>
      <c r="D45" s="136"/>
      <c r="E45" s="136"/>
      <c r="F45" s="224"/>
      <c r="G45" s="136"/>
      <c r="H45" s="136"/>
      <c r="I45" s="136"/>
      <c r="J45" s="136"/>
      <c r="K45" s="136"/>
      <c r="L45" s="136"/>
      <c r="M45" s="136"/>
      <c r="N45" s="97"/>
      <c r="O45" s="9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GE45" s="17"/>
      <c r="GF45" s="17"/>
      <c r="GG45" s="17"/>
      <c r="GH45" s="17"/>
      <c r="GI45" s="17"/>
      <c r="GJ45" s="17"/>
      <c r="GK45" s="17"/>
      <c r="GL45" s="17"/>
      <c r="GM45" s="17"/>
      <c r="GN45" s="17"/>
      <c r="GO45" s="17"/>
      <c r="GP45" s="17"/>
      <c r="GQ45" s="17"/>
      <c r="GR45" s="17"/>
      <c r="GS45" s="17"/>
      <c r="GT45" s="17"/>
      <c r="GU45" s="17"/>
      <c r="GV45" s="17"/>
      <c r="GW45" s="17"/>
      <c r="GX45" s="17"/>
      <c r="GY45" s="17"/>
      <c r="GZ45" s="17"/>
      <c r="HA45" s="17"/>
      <c r="HB45" s="17"/>
      <c r="HC45" s="17"/>
      <c r="HD45" s="17"/>
      <c r="HE45" s="17"/>
      <c r="HF45" s="17"/>
      <c r="HG45" s="17"/>
      <c r="HH45" s="17"/>
      <c r="HI45" s="17"/>
      <c r="HJ45" s="17"/>
      <c r="HK45" s="17"/>
      <c r="HL45" s="17"/>
      <c r="HM45" s="17"/>
      <c r="HN45" s="17"/>
      <c r="HO45" s="17"/>
    </row>
    <row r="46" spans="1:223" x14ac:dyDescent="0.35">
      <c r="A46" s="134" t="s">
        <v>193</v>
      </c>
      <c r="B46" s="135"/>
      <c r="C46" s="135">
        <v>40</v>
      </c>
      <c r="D46" s="136"/>
      <c r="E46" s="136"/>
      <c r="F46" s="136"/>
      <c r="G46" s="136"/>
      <c r="H46" s="136"/>
      <c r="I46" s="136"/>
      <c r="J46" s="136"/>
      <c r="K46" s="136"/>
      <c r="L46" s="136"/>
      <c r="M46" s="136"/>
      <c r="N46" s="97"/>
      <c r="O46" s="9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row>
    <row r="47" spans="1:223" x14ac:dyDescent="0.35">
      <c r="A47" s="134" t="s">
        <v>194</v>
      </c>
      <c r="B47" s="135"/>
      <c r="C47" s="135">
        <v>41</v>
      </c>
      <c r="D47" s="136"/>
      <c r="E47" s="136"/>
      <c r="F47" s="136"/>
      <c r="G47" s="136"/>
      <c r="H47" s="136"/>
      <c r="I47" s="136"/>
      <c r="J47" s="136"/>
      <c r="K47" s="136"/>
      <c r="L47" s="136"/>
      <c r="M47" s="136"/>
      <c r="N47" s="97"/>
      <c r="O47" s="9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row>
    <row r="48" spans="1:223" x14ac:dyDescent="0.35">
      <c r="A48" s="140" t="s">
        <v>132</v>
      </c>
      <c r="B48" s="18"/>
      <c r="C48" s="18">
        <v>42</v>
      </c>
      <c r="D48" s="141">
        <v>87.5</v>
      </c>
      <c r="E48" s="141"/>
      <c r="F48" s="141"/>
      <c r="G48" s="141"/>
      <c r="H48" s="136">
        <v>1.46</v>
      </c>
      <c r="I48" s="136">
        <v>0.2</v>
      </c>
      <c r="J48" s="136">
        <v>0.33</v>
      </c>
      <c r="K48" s="136">
        <v>0.01</v>
      </c>
      <c r="L48" s="136">
        <v>0.106</v>
      </c>
      <c r="M48" s="136">
        <v>0.08</v>
      </c>
      <c r="N48" s="97">
        <v>5.9500000000000004E-3</v>
      </c>
      <c r="O48" s="97">
        <v>1.1900000000000001E-2</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row>
    <row r="49" spans="1:223" x14ac:dyDescent="0.35">
      <c r="A49" s="140" t="s">
        <v>133</v>
      </c>
      <c r="B49" s="18"/>
      <c r="C49" s="18">
        <v>43</v>
      </c>
      <c r="D49" s="141">
        <v>86.8</v>
      </c>
      <c r="E49" s="141"/>
      <c r="F49" s="141"/>
      <c r="G49" s="141"/>
      <c r="H49" s="136">
        <v>4.17</v>
      </c>
      <c r="I49" s="136">
        <v>0.42</v>
      </c>
      <c r="J49" s="136">
        <v>1.1000000000000001</v>
      </c>
      <c r="K49" s="136">
        <v>0.15</v>
      </c>
      <c r="L49" s="136">
        <v>0.16</v>
      </c>
      <c r="M49" s="136">
        <v>0.33</v>
      </c>
      <c r="N49" s="97">
        <v>2.4390800000000001E-2</v>
      </c>
      <c r="O49" s="97">
        <v>6.293E-2</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row>
    <row r="50" spans="1:223" x14ac:dyDescent="0.35">
      <c r="A50" s="140" t="s">
        <v>134</v>
      </c>
      <c r="B50" s="18"/>
      <c r="C50" s="18">
        <v>44</v>
      </c>
      <c r="D50" s="141">
        <v>21.8</v>
      </c>
      <c r="E50" s="141"/>
      <c r="F50" s="141"/>
      <c r="G50" s="141"/>
      <c r="H50" s="136">
        <v>0.33</v>
      </c>
      <c r="I50" s="136">
        <v>4.5999999999999999E-2</v>
      </c>
      <c r="J50" s="136">
        <v>0.4</v>
      </c>
      <c r="K50" s="136">
        <v>6.0000000000000001E-3</v>
      </c>
      <c r="L50" s="136">
        <v>1.6E-2</v>
      </c>
      <c r="M50" s="136">
        <v>3.4000000000000002E-2</v>
      </c>
      <c r="N50" s="97">
        <v>4.6216E-3</v>
      </c>
      <c r="O50" s="97">
        <v>5.8816400000000005E-2</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row>
    <row r="51" spans="1:223" x14ac:dyDescent="0.35">
      <c r="A51" s="140"/>
      <c r="B51" s="18"/>
      <c r="C51" s="18">
        <v>45</v>
      </c>
      <c r="D51" s="141"/>
      <c r="E51" s="141"/>
      <c r="F51" s="141"/>
      <c r="G51" s="141"/>
      <c r="H51" s="136"/>
      <c r="I51" s="136"/>
      <c r="J51" s="136"/>
      <c r="K51" s="136"/>
      <c r="L51" s="136"/>
      <c r="M51" s="136"/>
      <c r="N51" s="96"/>
      <c r="O51" s="98"/>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row>
    <row r="52" spans="1:223" x14ac:dyDescent="0.35">
      <c r="A52" s="145" t="s">
        <v>22</v>
      </c>
      <c r="B52" s="18"/>
      <c r="C52" s="18"/>
      <c r="D52" s="146"/>
      <c r="E52" s="146"/>
      <c r="F52" s="146"/>
      <c r="G52" s="146"/>
      <c r="H52" s="233"/>
      <c r="I52" s="233"/>
      <c r="J52" s="233"/>
      <c r="K52" s="233"/>
      <c r="L52" s="233"/>
      <c r="M52" s="233"/>
      <c r="N52" s="100"/>
      <c r="O52" s="100"/>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row>
    <row r="53" spans="1:223" x14ac:dyDescent="0.35">
      <c r="A53" s="145" t="s">
        <v>135</v>
      </c>
      <c r="B53" s="18"/>
      <c r="C53" s="18"/>
      <c r="D53" s="146"/>
      <c r="E53" s="146"/>
      <c r="F53" s="146"/>
      <c r="G53" s="146"/>
      <c r="H53" s="233"/>
      <c r="I53" s="233"/>
      <c r="J53" s="233"/>
      <c r="K53" s="233"/>
      <c r="L53" s="233"/>
      <c r="M53" s="233"/>
      <c r="N53" s="100"/>
      <c r="O53" s="100"/>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row>
    <row r="54" spans="1:223" x14ac:dyDescent="0.35">
      <c r="A54" s="140" t="s">
        <v>195</v>
      </c>
      <c r="B54" s="18" t="s">
        <v>20</v>
      </c>
      <c r="C54" s="18">
        <v>1</v>
      </c>
      <c r="D54" s="141">
        <v>86.8</v>
      </c>
      <c r="E54" s="141"/>
      <c r="F54" s="141"/>
      <c r="G54" s="141"/>
      <c r="H54" s="136">
        <v>1.86</v>
      </c>
      <c r="I54" s="136">
        <v>0.35</v>
      </c>
      <c r="J54" s="136">
        <v>0.41</v>
      </c>
      <c r="K54" s="136">
        <v>3.7999999999999999E-2</v>
      </c>
      <c r="L54" s="136">
        <v>0.12</v>
      </c>
      <c r="M54" s="136">
        <v>0.2</v>
      </c>
      <c r="N54" s="97">
        <v>6.3190399999999997E-3</v>
      </c>
      <c r="O54" s="97">
        <v>5.4684000000000003E-2</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row>
    <row r="55" spans="1:223" x14ac:dyDescent="0.35">
      <c r="A55" s="140" t="s">
        <v>196</v>
      </c>
      <c r="B55" s="18" t="s">
        <v>20</v>
      </c>
      <c r="C55" s="18">
        <v>2</v>
      </c>
      <c r="D55" s="141">
        <v>86</v>
      </c>
      <c r="E55" s="141"/>
      <c r="F55" s="141"/>
      <c r="G55" s="141"/>
      <c r="H55" s="136">
        <v>1.6800000000000002</v>
      </c>
      <c r="I55" s="136">
        <v>0.35</v>
      </c>
      <c r="J55" s="136">
        <v>0.5</v>
      </c>
      <c r="K55" s="136">
        <v>3.7999999999999999E-2</v>
      </c>
      <c r="L55" s="136">
        <v>0.12</v>
      </c>
      <c r="M55" s="136">
        <v>0.11000000000000001</v>
      </c>
      <c r="N55" s="97">
        <v>6.2608000000000004E-3</v>
      </c>
      <c r="O55" s="97">
        <v>5.4179999999999999E-2</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row>
    <row r="56" spans="1:223" x14ac:dyDescent="0.35">
      <c r="A56" s="140" t="s">
        <v>197</v>
      </c>
      <c r="B56" s="18" t="s">
        <v>20</v>
      </c>
      <c r="C56" s="18">
        <v>3</v>
      </c>
      <c r="D56" s="141">
        <v>86</v>
      </c>
      <c r="E56" s="141"/>
      <c r="F56" s="141"/>
      <c r="G56" s="141"/>
      <c r="H56" s="136">
        <v>1.35</v>
      </c>
      <c r="I56" s="136">
        <v>0.35</v>
      </c>
      <c r="J56" s="136">
        <v>0.5</v>
      </c>
      <c r="K56" s="136">
        <v>3.7999999999999999E-2</v>
      </c>
      <c r="L56" s="136">
        <v>0.12</v>
      </c>
      <c r="M56" s="136">
        <v>0.1</v>
      </c>
      <c r="N56" s="97">
        <v>0</v>
      </c>
      <c r="O56" s="97">
        <v>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row>
    <row r="57" spans="1:223" x14ac:dyDescent="0.35">
      <c r="A57" s="140" t="s">
        <v>198</v>
      </c>
      <c r="B57" s="18" t="s">
        <v>20</v>
      </c>
      <c r="C57" s="18">
        <v>4</v>
      </c>
      <c r="D57" s="141">
        <v>86.3</v>
      </c>
      <c r="E57" s="141"/>
      <c r="F57" s="141"/>
      <c r="G57" s="141"/>
      <c r="H57" s="136">
        <v>1.54</v>
      </c>
      <c r="I57" s="136">
        <v>0.34</v>
      </c>
      <c r="J57" s="136">
        <v>0.49</v>
      </c>
      <c r="K57" s="136">
        <v>4.7E-2</v>
      </c>
      <c r="L57" s="136">
        <v>0.11</v>
      </c>
      <c r="M57" s="136">
        <v>0.13</v>
      </c>
      <c r="N57" s="97">
        <v>3.4951500000000003E-3</v>
      </c>
      <c r="O57" s="97">
        <v>1.99353E-2</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row>
    <row r="58" spans="1:223" x14ac:dyDescent="0.35">
      <c r="A58" s="140" t="s">
        <v>136</v>
      </c>
      <c r="B58" s="18"/>
      <c r="C58" s="18">
        <v>5</v>
      </c>
      <c r="D58" s="141">
        <v>86</v>
      </c>
      <c r="E58" s="141"/>
      <c r="F58" s="143"/>
      <c r="G58" s="141"/>
      <c r="H58" s="136">
        <v>2.13</v>
      </c>
      <c r="I58" s="136">
        <v>0.35</v>
      </c>
      <c r="J58" s="136">
        <v>0.75</v>
      </c>
      <c r="K58" s="136">
        <v>3.7999999999999999E-2</v>
      </c>
      <c r="L58" s="136">
        <v>0.12</v>
      </c>
      <c r="M58" s="136">
        <v>0.1</v>
      </c>
      <c r="N58" s="97">
        <v>0</v>
      </c>
      <c r="O58" s="97">
        <v>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row>
    <row r="59" spans="1:223" x14ac:dyDescent="0.35">
      <c r="A59" s="140" t="s">
        <v>199</v>
      </c>
      <c r="B59" s="18"/>
      <c r="C59" s="18">
        <v>6</v>
      </c>
      <c r="D59" s="141">
        <v>86</v>
      </c>
      <c r="E59" s="141"/>
      <c r="F59" s="141"/>
      <c r="G59" s="141"/>
      <c r="H59" s="136">
        <v>1.58</v>
      </c>
      <c r="I59" s="136">
        <v>0.32</v>
      </c>
      <c r="J59" s="136">
        <v>0.47000000000000003</v>
      </c>
      <c r="K59" s="136">
        <v>3.7999999999999999E-2</v>
      </c>
      <c r="L59" s="136">
        <v>0.12</v>
      </c>
      <c r="M59" s="136">
        <v>0.15</v>
      </c>
      <c r="N59" s="97">
        <v>0</v>
      </c>
      <c r="O59" s="97">
        <v>0</v>
      </c>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row>
    <row r="60" spans="1:223" x14ac:dyDescent="0.35">
      <c r="A60" s="140" t="s">
        <v>21</v>
      </c>
      <c r="B60" s="18"/>
      <c r="C60" s="18">
        <v>7</v>
      </c>
      <c r="D60" s="141">
        <v>86</v>
      </c>
      <c r="E60" s="141"/>
      <c r="F60" s="141"/>
      <c r="G60" s="141"/>
      <c r="H60" s="136">
        <v>1.3599999999999999</v>
      </c>
      <c r="I60" s="136">
        <v>0.35</v>
      </c>
      <c r="J60" s="136">
        <v>0.5</v>
      </c>
      <c r="K60" s="136">
        <v>3.7999999999999999E-2</v>
      </c>
      <c r="L60" s="136">
        <v>0.12</v>
      </c>
      <c r="M60" s="136">
        <v>0.09</v>
      </c>
      <c r="N60" s="97">
        <v>0</v>
      </c>
      <c r="O60" s="97">
        <v>0</v>
      </c>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row>
    <row r="61" spans="1:223" x14ac:dyDescent="0.35">
      <c r="A61" s="140" t="s">
        <v>126</v>
      </c>
      <c r="B61" s="18"/>
      <c r="C61" s="18">
        <v>8</v>
      </c>
      <c r="D61" s="141">
        <v>30</v>
      </c>
      <c r="E61" s="141"/>
      <c r="F61" s="141"/>
      <c r="G61" s="141"/>
      <c r="H61" s="136">
        <v>0.33999999999999997</v>
      </c>
      <c r="I61" s="136">
        <v>6.9999999999999993E-2</v>
      </c>
      <c r="J61" s="136">
        <v>0.4</v>
      </c>
      <c r="K61" s="136">
        <v>0</v>
      </c>
      <c r="L61" s="136">
        <v>0.05</v>
      </c>
      <c r="M61" s="136">
        <v>0.05</v>
      </c>
      <c r="N61" s="97">
        <v>0</v>
      </c>
      <c r="O61" s="97">
        <v>0</v>
      </c>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row>
    <row r="62" spans="1:223" x14ac:dyDescent="0.35">
      <c r="A62" s="140" t="s">
        <v>200</v>
      </c>
      <c r="B62" s="18"/>
      <c r="C62" s="18">
        <v>9</v>
      </c>
      <c r="D62" s="141">
        <v>87.5</v>
      </c>
      <c r="E62" s="141"/>
      <c r="F62" s="141"/>
      <c r="G62" s="141"/>
      <c r="H62" s="136">
        <v>1.46</v>
      </c>
      <c r="I62" s="136">
        <v>0.2</v>
      </c>
      <c r="J62" s="136">
        <v>0.33</v>
      </c>
      <c r="K62" s="136">
        <v>0.01</v>
      </c>
      <c r="L62" s="136">
        <v>0.106</v>
      </c>
      <c r="M62" s="136">
        <v>0.08</v>
      </c>
      <c r="N62" s="97">
        <v>5.9500000000000004E-3</v>
      </c>
      <c r="O62" s="97">
        <v>1.1900000000000001E-2</v>
      </c>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row>
    <row r="63" spans="1:223" x14ac:dyDescent="0.35">
      <c r="A63" s="140" t="s">
        <v>201</v>
      </c>
      <c r="B63" s="18"/>
      <c r="C63" s="18">
        <v>10</v>
      </c>
      <c r="D63" s="141">
        <v>86</v>
      </c>
      <c r="E63" s="141"/>
      <c r="F63" s="141"/>
      <c r="G63" s="141"/>
      <c r="H63" s="136">
        <v>0.44000000000000006</v>
      </c>
      <c r="I63" s="136">
        <v>0.13</v>
      </c>
      <c r="J63" s="136">
        <v>1.1599999999999999</v>
      </c>
      <c r="K63" s="136">
        <v>0</v>
      </c>
      <c r="L63" s="136">
        <v>0.12</v>
      </c>
      <c r="M63" s="136">
        <v>0.09</v>
      </c>
      <c r="N63" s="97">
        <v>0</v>
      </c>
      <c r="O63" s="97">
        <v>0</v>
      </c>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row>
    <row r="64" spans="1:223" x14ac:dyDescent="0.35">
      <c r="A64" s="140" t="s">
        <v>137</v>
      </c>
      <c r="B64" s="18"/>
      <c r="C64" s="18">
        <v>11</v>
      </c>
      <c r="D64" s="141">
        <v>20</v>
      </c>
      <c r="E64" s="141"/>
      <c r="F64" s="141"/>
      <c r="G64" s="141"/>
      <c r="H64" s="136">
        <v>0.43</v>
      </c>
      <c r="I64" s="136">
        <v>0.06</v>
      </c>
      <c r="J64" s="136">
        <v>0.52</v>
      </c>
      <c r="K64" s="136">
        <v>0</v>
      </c>
      <c r="L64" s="136">
        <v>0.06</v>
      </c>
      <c r="M64" s="136">
        <v>0.04</v>
      </c>
      <c r="N64" s="97">
        <v>0</v>
      </c>
      <c r="O64" s="97">
        <v>0</v>
      </c>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row>
    <row r="65" spans="1:223" x14ac:dyDescent="0.35">
      <c r="A65" s="140" t="s">
        <v>138</v>
      </c>
      <c r="B65" s="18"/>
      <c r="C65" s="18">
        <v>12</v>
      </c>
      <c r="D65" s="141">
        <v>20</v>
      </c>
      <c r="E65" s="141"/>
      <c r="F65" s="141"/>
      <c r="G65" s="141"/>
      <c r="H65" s="136">
        <v>0.47000000000000003</v>
      </c>
      <c r="I65" s="136">
        <v>0.06</v>
      </c>
      <c r="J65" s="136">
        <v>0.52</v>
      </c>
      <c r="K65" s="136">
        <v>0</v>
      </c>
      <c r="L65" s="136">
        <v>0.06</v>
      </c>
      <c r="M65" s="136">
        <v>0.04</v>
      </c>
      <c r="N65" s="97">
        <v>0</v>
      </c>
      <c r="O65" s="97">
        <v>0</v>
      </c>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row>
    <row r="66" spans="1:223" x14ac:dyDescent="0.35">
      <c r="A66" s="140" t="s">
        <v>139</v>
      </c>
      <c r="B66" s="18"/>
      <c r="C66" s="18">
        <v>13</v>
      </c>
      <c r="D66" s="141">
        <v>20</v>
      </c>
      <c r="E66" s="141"/>
      <c r="F66" s="141"/>
      <c r="G66" s="141"/>
      <c r="H66" s="136">
        <v>0.5</v>
      </c>
      <c r="I66" s="136">
        <v>0.06</v>
      </c>
      <c r="J66" s="136">
        <v>0.52</v>
      </c>
      <c r="K66" s="136">
        <v>0</v>
      </c>
      <c r="L66" s="136">
        <v>0.06</v>
      </c>
      <c r="M66" s="136">
        <v>0.04</v>
      </c>
      <c r="N66" s="97">
        <v>0</v>
      </c>
      <c r="O66" s="97">
        <v>0</v>
      </c>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row>
    <row r="67" spans="1:223" x14ac:dyDescent="0.35">
      <c r="A67" s="140" t="s">
        <v>140</v>
      </c>
      <c r="B67" s="18"/>
      <c r="C67" s="18">
        <v>14</v>
      </c>
      <c r="D67" s="141">
        <v>20</v>
      </c>
      <c r="E67" s="141"/>
      <c r="F67" s="141"/>
      <c r="G67" s="141"/>
      <c r="H67" s="136">
        <v>0.5</v>
      </c>
      <c r="I67" s="136">
        <v>6.9999999999999993E-2</v>
      </c>
      <c r="J67" s="136">
        <v>0.54</v>
      </c>
      <c r="K67" s="136">
        <v>0</v>
      </c>
      <c r="L67" s="136">
        <v>0.04</v>
      </c>
      <c r="M67" s="136">
        <v>0.04</v>
      </c>
      <c r="N67" s="97">
        <v>0</v>
      </c>
      <c r="O67" s="97">
        <v>0</v>
      </c>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row>
    <row r="68" spans="1:223" x14ac:dyDescent="0.35">
      <c r="A68" s="140" t="s">
        <v>202</v>
      </c>
      <c r="B68" s="18"/>
      <c r="C68" s="18">
        <v>15</v>
      </c>
      <c r="D68" s="141">
        <v>18</v>
      </c>
      <c r="E68" s="141"/>
      <c r="F68" s="141"/>
      <c r="G68" s="141"/>
      <c r="H68" s="136">
        <v>0.62</v>
      </c>
      <c r="I68" s="136">
        <v>0.06</v>
      </c>
      <c r="J68" s="136">
        <v>0.5</v>
      </c>
      <c r="K68" s="136">
        <v>0</v>
      </c>
      <c r="L68" s="136">
        <v>0.05</v>
      </c>
      <c r="M68" s="136">
        <v>0.03</v>
      </c>
      <c r="N68" s="97">
        <v>0</v>
      </c>
      <c r="O68" s="97">
        <v>0</v>
      </c>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row>
    <row r="69" spans="1:223" x14ac:dyDescent="0.35">
      <c r="A69" s="140" t="s">
        <v>85</v>
      </c>
      <c r="B69" s="18"/>
      <c r="C69" s="18">
        <v>16</v>
      </c>
      <c r="D69" s="141">
        <v>86</v>
      </c>
      <c r="E69" s="141"/>
      <c r="F69" s="141"/>
      <c r="G69" s="141"/>
      <c r="H69" s="136">
        <v>3.8</v>
      </c>
      <c r="I69" s="136">
        <v>0.4</v>
      </c>
      <c r="J69" s="136">
        <v>0.92</v>
      </c>
      <c r="K69" s="136"/>
      <c r="L69" s="136">
        <v>0.17</v>
      </c>
      <c r="M69" s="136">
        <v>0.12</v>
      </c>
      <c r="N69" s="97">
        <v>0</v>
      </c>
      <c r="O69" s="97">
        <v>0</v>
      </c>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row>
    <row r="70" spans="1:223" x14ac:dyDescent="0.35">
      <c r="A70" s="140" t="s">
        <v>141</v>
      </c>
      <c r="B70" s="18"/>
      <c r="C70" s="18">
        <v>17</v>
      </c>
      <c r="D70" s="141">
        <v>86.6</v>
      </c>
      <c r="E70" s="141"/>
      <c r="F70" s="141"/>
      <c r="G70" s="141"/>
      <c r="H70" s="136">
        <v>3.44</v>
      </c>
      <c r="I70" s="136">
        <v>0.41</v>
      </c>
      <c r="J70" s="136">
        <v>0.98</v>
      </c>
      <c r="K70" s="136">
        <v>8.3000000000000004E-2</v>
      </c>
      <c r="L70" s="136">
        <v>0.11</v>
      </c>
      <c r="M70" s="136">
        <v>0.22</v>
      </c>
      <c r="N70" s="97">
        <v>2.4334599999999998E-2</v>
      </c>
      <c r="O70" s="97">
        <v>5.3518799999999998E-2</v>
      </c>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row>
    <row r="71" spans="1:223" x14ac:dyDescent="0.35">
      <c r="A71" s="140" t="s">
        <v>142</v>
      </c>
      <c r="B71" s="18"/>
      <c r="C71" s="18">
        <v>18</v>
      </c>
      <c r="D71" s="141">
        <v>86.8</v>
      </c>
      <c r="E71" s="141"/>
      <c r="F71" s="141"/>
      <c r="G71" s="141"/>
      <c r="H71" s="136">
        <v>4.17</v>
      </c>
      <c r="I71" s="136">
        <v>0.42</v>
      </c>
      <c r="J71" s="136">
        <v>1.1000000000000001</v>
      </c>
      <c r="K71" s="136">
        <v>0.15</v>
      </c>
      <c r="L71" s="136">
        <v>0.16</v>
      </c>
      <c r="M71" s="136">
        <v>0.33</v>
      </c>
      <c r="N71" s="97">
        <v>2.4390800000000001E-2</v>
      </c>
      <c r="O71" s="97">
        <v>6.293E-2</v>
      </c>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row>
    <row r="72" spans="1:223" x14ac:dyDescent="0.35">
      <c r="A72" s="140" t="s">
        <v>143</v>
      </c>
      <c r="B72" s="18"/>
      <c r="C72" s="18">
        <v>19</v>
      </c>
      <c r="D72" s="141">
        <v>86</v>
      </c>
      <c r="E72" s="141"/>
      <c r="F72" s="141"/>
      <c r="G72" s="141"/>
      <c r="H72" s="136">
        <v>5.5</v>
      </c>
      <c r="I72" s="136">
        <v>0.57000000000000006</v>
      </c>
      <c r="J72" s="136">
        <v>1.29</v>
      </c>
      <c r="K72" s="136">
        <v>0</v>
      </c>
      <c r="L72" s="136">
        <v>0.22000000000000003</v>
      </c>
      <c r="M72" s="136">
        <v>0.2</v>
      </c>
      <c r="N72" s="97">
        <v>0</v>
      </c>
      <c r="O72" s="97">
        <v>0</v>
      </c>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row>
    <row r="73" spans="1:223" x14ac:dyDescent="0.35">
      <c r="A73" s="140" t="s">
        <v>82</v>
      </c>
      <c r="B73" s="18"/>
      <c r="C73" s="18">
        <v>20</v>
      </c>
      <c r="D73" s="141">
        <v>86</v>
      </c>
      <c r="E73" s="141"/>
      <c r="F73" s="141"/>
      <c r="G73" s="141"/>
      <c r="H73" s="136">
        <v>4.8</v>
      </c>
      <c r="I73" s="136">
        <v>0.42000000000000004</v>
      </c>
      <c r="J73" s="136">
        <v>0.9</v>
      </c>
      <c r="K73" s="136">
        <v>0</v>
      </c>
      <c r="L73" s="136">
        <v>0.16</v>
      </c>
      <c r="M73" s="136">
        <v>0.21000000000000002</v>
      </c>
      <c r="N73" s="97">
        <v>0</v>
      </c>
      <c r="O73" s="97">
        <v>0</v>
      </c>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row>
    <row r="74" spans="1:223" x14ac:dyDescent="0.35">
      <c r="A74" s="140" t="s">
        <v>144</v>
      </c>
      <c r="B74" s="18"/>
      <c r="C74" s="18">
        <v>21</v>
      </c>
      <c r="D74" s="141">
        <v>91</v>
      </c>
      <c r="E74" s="141"/>
      <c r="F74" s="141"/>
      <c r="G74" s="141"/>
      <c r="H74" s="136">
        <v>2.8</v>
      </c>
      <c r="I74" s="136">
        <v>0.78</v>
      </c>
      <c r="J74" s="136">
        <v>0.8</v>
      </c>
      <c r="K74" s="136">
        <v>0</v>
      </c>
      <c r="L74" s="136">
        <v>0.24</v>
      </c>
      <c r="M74" s="136">
        <v>0.33999999999999997</v>
      </c>
      <c r="N74" s="97">
        <v>0</v>
      </c>
      <c r="O74" s="97">
        <v>0</v>
      </c>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row>
    <row r="75" spans="1:223" x14ac:dyDescent="0.35">
      <c r="A75" s="140" t="s">
        <v>145</v>
      </c>
      <c r="B75" s="18"/>
      <c r="C75" s="18">
        <v>22</v>
      </c>
      <c r="D75" s="141">
        <v>23</v>
      </c>
      <c r="E75" s="141"/>
      <c r="F75" s="141"/>
      <c r="G75" s="141"/>
      <c r="H75" s="136">
        <v>0.16</v>
      </c>
      <c r="I75" s="136">
        <v>0.04</v>
      </c>
      <c r="J75" s="136">
        <v>0.21000000000000002</v>
      </c>
      <c r="K75" s="136">
        <v>0</v>
      </c>
      <c r="L75" s="136">
        <v>0.05</v>
      </c>
      <c r="M75" s="136">
        <v>0.03</v>
      </c>
      <c r="N75" s="97">
        <v>0</v>
      </c>
      <c r="O75" s="97">
        <v>0</v>
      </c>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row>
    <row r="76" spans="1:223" x14ac:dyDescent="0.35">
      <c r="A76" s="140" t="s">
        <v>146</v>
      </c>
      <c r="B76" s="18"/>
      <c r="C76" s="18">
        <v>23</v>
      </c>
      <c r="D76" s="141">
        <v>21.8</v>
      </c>
      <c r="E76" s="141"/>
      <c r="F76" s="141"/>
      <c r="G76" s="141"/>
      <c r="H76" s="136">
        <v>0.33</v>
      </c>
      <c r="I76" s="136">
        <v>4.5999999999999999E-2</v>
      </c>
      <c r="J76" s="136">
        <v>0.4</v>
      </c>
      <c r="K76" s="136">
        <v>6.0000000000000001E-3</v>
      </c>
      <c r="L76" s="136">
        <v>1.6E-2</v>
      </c>
      <c r="M76" s="136">
        <v>3.4000000000000002E-2</v>
      </c>
      <c r="N76" s="97">
        <v>4.6216E-3</v>
      </c>
      <c r="O76" s="97">
        <v>5.8816400000000005E-2</v>
      </c>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row>
    <row r="77" spans="1:223" x14ac:dyDescent="0.35">
      <c r="A77" s="140" t="s">
        <v>147</v>
      </c>
      <c r="B77" s="18"/>
      <c r="C77" s="18">
        <v>24</v>
      </c>
      <c r="D77" s="141">
        <v>10.4</v>
      </c>
      <c r="E77" s="141"/>
      <c r="F77" s="141"/>
      <c r="G77" s="141"/>
      <c r="H77" s="136">
        <v>0.14000000000000001</v>
      </c>
      <c r="I77" s="136">
        <v>2.8000000000000001E-2</v>
      </c>
      <c r="J77" s="136">
        <v>0.28999999999999998</v>
      </c>
      <c r="K77" s="136">
        <v>0.03</v>
      </c>
      <c r="L77" s="136">
        <v>1.2999999999999999E-2</v>
      </c>
      <c r="M77" s="136">
        <v>7.0000000000000001E-3</v>
      </c>
      <c r="N77" s="97">
        <v>3.7013600000000001E-2</v>
      </c>
      <c r="O77" s="97">
        <v>4.2380000000000001E-2</v>
      </c>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row>
    <row r="78" spans="1:223" x14ac:dyDescent="0.35">
      <c r="A78" s="140" t="s">
        <v>148</v>
      </c>
      <c r="B78" s="18"/>
      <c r="C78" s="18">
        <v>25</v>
      </c>
      <c r="D78" s="141">
        <v>13.3</v>
      </c>
      <c r="E78" s="141"/>
      <c r="F78" s="141"/>
      <c r="G78" s="141"/>
      <c r="H78" s="136">
        <v>0.26</v>
      </c>
      <c r="I78" s="136">
        <v>4.7E-2</v>
      </c>
      <c r="J78" s="136">
        <v>0.38</v>
      </c>
      <c r="K78" s="136">
        <v>2.4E-2</v>
      </c>
      <c r="L78" s="136">
        <v>0.02</v>
      </c>
      <c r="M78" s="136">
        <v>1.9E-2</v>
      </c>
      <c r="N78" s="97">
        <v>7.1434300000000006E-2</v>
      </c>
      <c r="O78" s="97">
        <v>6.9931400000000005E-2</v>
      </c>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row>
    <row r="79" spans="1:223" x14ac:dyDescent="0.35">
      <c r="A79" s="140" t="s">
        <v>149</v>
      </c>
      <c r="B79" s="18"/>
      <c r="C79" s="18">
        <v>26</v>
      </c>
      <c r="D79" s="141">
        <v>17.3</v>
      </c>
      <c r="E79" s="141"/>
      <c r="F79" s="141"/>
      <c r="G79" s="141"/>
      <c r="H79" s="136">
        <v>0.24</v>
      </c>
      <c r="I79" s="136">
        <v>8.7999999999999995E-2</v>
      </c>
      <c r="J79" s="136">
        <v>0.54</v>
      </c>
      <c r="K79" s="136">
        <v>4.9000000000000002E-2</v>
      </c>
      <c r="L79" s="136">
        <v>3.5999999999999997E-2</v>
      </c>
      <c r="M79" s="136">
        <v>1.7000000000000001E-2</v>
      </c>
      <c r="N79" s="97">
        <v>9.0305999999999997E-3</v>
      </c>
      <c r="O79" s="97">
        <v>5.7660900000000001E-2</v>
      </c>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row>
    <row r="80" spans="1:223" x14ac:dyDescent="0.35">
      <c r="A80" s="140" t="s">
        <v>150</v>
      </c>
      <c r="B80" s="18"/>
      <c r="C80" s="18">
        <v>27</v>
      </c>
      <c r="D80" s="141">
        <v>14.5</v>
      </c>
      <c r="E80" s="141"/>
      <c r="F80" s="141"/>
      <c r="G80" s="141"/>
      <c r="H80" s="136">
        <v>0.47</v>
      </c>
      <c r="I80" s="136">
        <v>5.7000000000000002E-2</v>
      </c>
      <c r="J80" s="136">
        <v>0.44</v>
      </c>
      <c r="K80" s="136">
        <v>3.9E-2</v>
      </c>
      <c r="L80" s="136">
        <v>3.2000000000000001E-2</v>
      </c>
      <c r="M80" s="136">
        <v>0.04</v>
      </c>
      <c r="N80" s="97">
        <v>1.1455E-2</v>
      </c>
      <c r="O80" s="97">
        <v>2.8681000000000002E-2</v>
      </c>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row>
    <row r="81" spans="1:223" x14ac:dyDescent="0.35">
      <c r="A81" s="140" t="s">
        <v>151</v>
      </c>
      <c r="B81" s="18"/>
      <c r="C81" s="18">
        <v>28</v>
      </c>
      <c r="D81" s="141">
        <v>86</v>
      </c>
      <c r="E81" s="141"/>
      <c r="F81" s="141"/>
      <c r="G81" s="141"/>
      <c r="H81" s="136">
        <v>2.2000000000000002</v>
      </c>
      <c r="I81" s="136">
        <v>0.15281690140845069</v>
      </c>
      <c r="J81" s="136">
        <v>0.52200000000000002</v>
      </c>
      <c r="K81" s="136">
        <v>0</v>
      </c>
      <c r="L81" s="136">
        <v>0</v>
      </c>
      <c r="M81" s="136">
        <v>0</v>
      </c>
      <c r="N81" s="97">
        <v>0</v>
      </c>
      <c r="O81" s="97">
        <v>0</v>
      </c>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row>
    <row r="82" spans="1:223" x14ac:dyDescent="0.35">
      <c r="A82" s="140" t="s">
        <v>203</v>
      </c>
      <c r="B82" s="18"/>
      <c r="C82" s="18">
        <v>29</v>
      </c>
      <c r="D82" s="141">
        <v>86</v>
      </c>
      <c r="E82" s="141"/>
      <c r="F82" s="141"/>
      <c r="G82" s="143"/>
      <c r="H82" s="136">
        <v>2</v>
      </c>
      <c r="I82" s="136">
        <v>0.35</v>
      </c>
      <c r="J82" s="136">
        <v>0.5</v>
      </c>
      <c r="K82" s="136">
        <v>0</v>
      </c>
      <c r="L82" s="136">
        <v>0.12</v>
      </c>
      <c r="M82" s="136">
        <v>0.1</v>
      </c>
      <c r="N82" s="97">
        <v>0</v>
      </c>
      <c r="O82" s="97">
        <v>0</v>
      </c>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row>
    <row r="83" spans="1:223" x14ac:dyDescent="0.35">
      <c r="A83" s="140" t="s">
        <v>152</v>
      </c>
      <c r="B83" s="18"/>
      <c r="C83" s="18">
        <v>30</v>
      </c>
      <c r="D83" s="141">
        <v>86</v>
      </c>
      <c r="E83" s="141"/>
      <c r="F83" s="141"/>
      <c r="G83" s="141"/>
      <c r="H83" s="136">
        <v>1.8</v>
      </c>
      <c r="I83" s="136">
        <v>0.35</v>
      </c>
      <c r="J83" s="136">
        <v>0.5</v>
      </c>
      <c r="K83" s="136">
        <v>0</v>
      </c>
      <c r="L83" s="136">
        <v>0.12</v>
      </c>
      <c r="M83" s="136">
        <v>0.1</v>
      </c>
      <c r="N83" s="97">
        <v>0</v>
      </c>
      <c r="O83" s="97">
        <v>0</v>
      </c>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row>
    <row r="84" spans="1:223" x14ac:dyDescent="0.35">
      <c r="A84" s="140" t="s">
        <v>130</v>
      </c>
      <c r="B84" s="18"/>
      <c r="C84" s="18">
        <v>31</v>
      </c>
      <c r="D84" s="141">
        <v>91</v>
      </c>
      <c r="E84" s="141"/>
      <c r="F84" s="141"/>
      <c r="G84" s="141"/>
      <c r="H84" s="136">
        <v>3.8600000000000003</v>
      </c>
      <c r="I84" s="136">
        <v>0.53</v>
      </c>
      <c r="J84" s="136">
        <v>0.8</v>
      </c>
      <c r="K84" s="136">
        <v>0</v>
      </c>
      <c r="L84" s="136">
        <v>0.3</v>
      </c>
      <c r="M84" s="136">
        <v>0.62</v>
      </c>
      <c r="N84" s="97">
        <v>0</v>
      </c>
      <c r="O84" s="97">
        <v>0</v>
      </c>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row>
    <row r="85" spans="1:223" x14ac:dyDescent="0.35">
      <c r="A85" s="140" t="s">
        <v>153</v>
      </c>
      <c r="B85" s="18"/>
      <c r="C85" s="18">
        <v>32</v>
      </c>
      <c r="D85" s="141">
        <v>18</v>
      </c>
      <c r="E85" s="141"/>
      <c r="F85" s="141"/>
      <c r="G85" s="141"/>
      <c r="H85" s="136">
        <v>0.55000000000000004</v>
      </c>
      <c r="I85" s="136">
        <v>0.06</v>
      </c>
      <c r="J85" s="136">
        <v>0.5</v>
      </c>
      <c r="K85" s="136">
        <v>0</v>
      </c>
      <c r="L85" s="136">
        <v>0.06</v>
      </c>
      <c r="M85" s="136">
        <v>0.03</v>
      </c>
      <c r="N85" s="97">
        <v>0</v>
      </c>
      <c r="O85" s="97">
        <v>0</v>
      </c>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row>
    <row r="86" spans="1:223" x14ac:dyDescent="0.35">
      <c r="A86" s="140" t="s">
        <v>154</v>
      </c>
      <c r="B86" s="18"/>
      <c r="C86" s="18">
        <v>33</v>
      </c>
      <c r="D86" s="141">
        <v>12.3</v>
      </c>
      <c r="E86" s="141"/>
      <c r="F86" s="141"/>
      <c r="G86" s="141"/>
      <c r="H86" s="136">
        <v>0.25</v>
      </c>
      <c r="I86" s="136">
        <v>0.09</v>
      </c>
      <c r="J86" s="136">
        <v>0.46</v>
      </c>
      <c r="K86" s="136"/>
      <c r="L86" s="136">
        <v>4.8000000000000001E-2</v>
      </c>
      <c r="M86" s="136">
        <v>2.5000000000000001E-2</v>
      </c>
      <c r="N86" s="96"/>
      <c r="O86" s="98"/>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row>
    <row r="87" spans="1:223" x14ac:dyDescent="0.35">
      <c r="A87" s="140" t="s">
        <v>155</v>
      </c>
      <c r="B87" s="18" t="s">
        <v>23</v>
      </c>
      <c r="C87" s="18">
        <v>34</v>
      </c>
      <c r="D87" s="141"/>
      <c r="E87" s="141"/>
      <c r="F87" s="141"/>
      <c r="G87" s="141"/>
      <c r="H87" s="136">
        <v>2.37</v>
      </c>
      <c r="I87" s="136">
        <v>0.39</v>
      </c>
      <c r="J87" s="136">
        <v>2.87</v>
      </c>
      <c r="K87" s="136">
        <v>0.46</v>
      </c>
      <c r="L87" s="136">
        <v>0.17</v>
      </c>
      <c r="M87" s="136"/>
      <c r="N87" s="96"/>
      <c r="O87" s="98"/>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row>
    <row r="88" spans="1:223" x14ac:dyDescent="0.35">
      <c r="A88" s="140" t="s">
        <v>156</v>
      </c>
      <c r="B88" s="18" t="s">
        <v>23</v>
      </c>
      <c r="C88" s="18">
        <v>35</v>
      </c>
      <c r="D88" s="141"/>
      <c r="E88" s="141"/>
      <c r="F88" s="141"/>
      <c r="G88" s="141"/>
      <c r="H88" s="136">
        <v>1.98</v>
      </c>
      <c r="I88" s="136">
        <v>0.42</v>
      </c>
      <c r="J88" s="136">
        <v>2.79</v>
      </c>
      <c r="K88" s="136">
        <v>0.61</v>
      </c>
      <c r="L88" s="136">
        <v>0.21</v>
      </c>
      <c r="M88" s="136"/>
      <c r="N88" s="96"/>
      <c r="O88" s="98"/>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row>
    <row r="89" spans="1:223" x14ac:dyDescent="0.35">
      <c r="A89" s="140" t="s">
        <v>157</v>
      </c>
      <c r="B89" s="18" t="s">
        <v>23</v>
      </c>
      <c r="C89" s="18">
        <v>36</v>
      </c>
      <c r="D89" s="141"/>
      <c r="E89" s="141"/>
      <c r="F89" s="141"/>
      <c r="G89" s="141"/>
      <c r="H89" s="136">
        <v>2.46</v>
      </c>
      <c r="I89" s="136">
        <v>0.38</v>
      </c>
      <c r="J89" s="136">
        <v>2.88</v>
      </c>
      <c r="K89" s="136">
        <v>0.7</v>
      </c>
      <c r="L89" s="136">
        <v>0.23</v>
      </c>
      <c r="M89" s="136"/>
      <c r="N89" s="96"/>
      <c r="O89" s="98"/>
    </row>
    <row r="90" spans="1:223" x14ac:dyDescent="0.35">
      <c r="A90" s="140" t="s">
        <v>158</v>
      </c>
      <c r="B90" s="18"/>
      <c r="C90" s="18">
        <v>37</v>
      </c>
      <c r="D90" s="141">
        <v>11.7</v>
      </c>
      <c r="E90" s="141"/>
      <c r="F90" s="141"/>
      <c r="G90" s="141"/>
      <c r="H90" s="136">
        <v>0.52</v>
      </c>
      <c r="I90" s="136">
        <v>7.5999999999999998E-2</v>
      </c>
      <c r="J90" s="136">
        <v>0.38</v>
      </c>
      <c r="K90" s="136">
        <v>9.0999999999999998E-2</v>
      </c>
      <c r="L90" s="136">
        <v>2.1999999999999999E-2</v>
      </c>
      <c r="M90" s="136">
        <v>0.115</v>
      </c>
      <c r="N90" s="96"/>
      <c r="O90" s="98"/>
    </row>
    <row r="91" spans="1:223" x14ac:dyDescent="0.35">
      <c r="A91" s="140" t="s">
        <v>159</v>
      </c>
      <c r="B91" s="18"/>
      <c r="C91" s="18">
        <v>38</v>
      </c>
      <c r="D91" s="141">
        <v>17.8</v>
      </c>
      <c r="E91" s="141"/>
      <c r="F91" s="141"/>
      <c r="G91" s="141"/>
      <c r="H91" s="136">
        <v>1.03</v>
      </c>
      <c r="I91" s="136">
        <v>0.11</v>
      </c>
      <c r="J91" s="136">
        <v>0.28999999999999998</v>
      </c>
      <c r="K91" s="136">
        <v>2.5000000000000001E-2</v>
      </c>
      <c r="L91" s="136">
        <v>3.5000000000000003E-2</v>
      </c>
      <c r="M91" s="136">
        <v>2.5000000000000001E-2</v>
      </c>
      <c r="N91" s="96"/>
      <c r="O91" s="98"/>
    </row>
    <row r="92" spans="1:223" x14ac:dyDescent="0.35">
      <c r="A92" s="140" t="s">
        <v>160</v>
      </c>
      <c r="B92" s="18"/>
      <c r="C92" s="18">
        <v>39</v>
      </c>
      <c r="D92" s="141">
        <v>11.6</v>
      </c>
      <c r="E92" s="141"/>
      <c r="F92" s="141"/>
      <c r="G92" s="141"/>
      <c r="H92" s="136">
        <v>0.2</v>
      </c>
      <c r="I92" s="136">
        <v>3.6999999999999998E-2</v>
      </c>
      <c r="J92" s="136">
        <v>0.18</v>
      </c>
      <c r="K92" s="136">
        <v>2.8000000000000001E-2</v>
      </c>
      <c r="L92" s="136">
        <v>1.2E-2</v>
      </c>
      <c r="M92" s="136">
        <v>6.4000000000000001E-2</v>
      </c>
      <c r="N92" s="97">
        <v>2.0591999999999997E-3</v>
      </c>
      <c r="O92" s="97">
        <v>1.6497000000000001E-2</v>
      </c>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row>
    <row r="93" spans="1:223" x14ac:dyDescent="0.35">
      <c r="A93" s="140" t="s">
        <v>161</v>
      </c>
      <c r="B93" s="18"/>
      <c r="C93" s="18">
        <v>40</v>
      </c>
      <c r="D93" s="141">
        <v>86.4</v>
      </c>
      <c r="E93" s="141"/>
      <c r="F93" s="141"/>
      <c r="G93" s="141"/>
      <c r="H93" s="136">
        <v>1.8575999999999999</v>
      </c>
      <c r="I93" s="136">
        <v>0.21600000000000003</v>
      </c>
      <c r="J93" s="136">
        <v>1.8575999999999999</v>
      </c>
      <c r="K93" s="136">
        <v>0.46656000000000009</v>
      </c>
      <c r="L93" s="136">
        <v>0.17280000000000001</v>
      </c>
      <c r="M93" s="136">
        <v>0.11232000000000002</v>
      </c>
      <c r="N93" s="97">
        <v>1.3937400000000001E-3</v>
      </c>
      <c r="O93" s="97">
        <v>2.7892600000000004E-2</v>
      </c>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row>
    <row r="94" spans="1:223" x14ac:dyDescent="0.35">
      <c r="A94" s="140" t="s">
        <v>162</v>
      </c>
      <c r="B94" s="18"/>
      <c r="C94" s="18">
        <v>41</v>
      </c>
      <c r="D94" s="141">
        <v>91</v>
      </c>
      <c r="E94" s="141"/>
      <c r="F94" s="141"/>
      <c r="G94" s="141"/>
      <c r="H94" s="136">
        <v>5.5</v>
      </c>
      <c r="I94" s="136">
        <v>0.67598000000000003</v>
      </c>
      <c r="J94" s="136">
        <v>1.0874999999999999</v>
      </c>
      <c r="K94" s="136"/>
      <c r="L94" s="136"/>
      <c r="M94" s="136"/>
      <c r="N94" s="97">
        <v>6.9020000000000001E-3</v>
      </c>
      <c r="O94" s="97">
        <v>2.5334399999999997E-2</v>
      </c>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row>
    <row r="95" spans="1:223" x14ac:dyDescent="0.35">
      <c r="A95" s="134" t="s">
        <v>191</v>
      </c>
      <c r="B95" s="135"/>
      <c r="C95" s="135">
        <v>42</v>
      </c>
      <c r="D95" s="136"/>
      <c r="E95" s="136"/>
      <c r="F95" s="136"/>
      <c r="G95" s="136"/>
      <c r="H95" s="136"/>
      <c r="I95" s="136"/>
      <c r="J95" s="136"/>
      <c r="K95" s="136"/>
      <c r="L95" s="136"/>
      <c r="M95" s="136"/>
      <c r="N95" s="96">
        <v>3.4559999999999999E-3</v>
      </c>
      <c r="O95" s="98">
        <v>4.6656000000000003E-2</v>
      </c>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row>
    <row r="96" spans="1:223" x14ac:dyDescent="0.35">
      <c r="A96" s="134" t="s">
        <v>204</v>
      </c>
      <c r="B96" s="135"/>
      <c r="C96" s="135">
        <v>43</v>
      </c>
      <c r="D96" s="136"/>
      <c r="E96" s="136"/>
      <c r="F96" s="136"/>
      <c r="G96" s="136"/>
      <c r="H96" s="136"/>
      <c r="I96" s="136"/>
      <c r="J96" s="136"/>
      <c r="K96" s="136"/>
      <c r="L96" s="136"/>
      <c r="M96" s="136"/>
      <c r="N96" s="96"/>
      <c r="O96" s="98"/>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row>
    <row r="97" spans="1:223" x14ac:dyDescent="0.35">
      <c r="A97" s="134" t="s">
        <v>163</v>
      </c>
      <c r="B97" s="135"/>
      <c r="C97" s="135">
        <v>44</v>
      </c>
      <c r="D97" s="136"/>
      <c r="E97" s="136"/>
      <c r="F97" s="136"/>
      <c r="G97" s="136"/>
      <c r="H97" s="136"/>
      <c r="I97" s="136"/>
      <c r="J97" s="136"/>
      <c r="K97" s="136"/>
      <c r="L97" s="136"/>
      <c r="M97" s="136"/>
      <c r="N97" s="96"/>
      <c r="O97" s="98"/>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row>
    <row r="98" spans="1:223" x14ac:dyDescent="0.35">
      <c r="A98" s="134" t="s">
        <v>205</v>
      </c>
      <c r="B98" s="135"/>
      <c r="C98" s="135">
        <v>45</v>
      </c>
      <c r="D98" s="136"/>
      <c r="E98" s="136"/>
      <c r="F98" s="136"/>
      <c r="G98" s="136"/>
      <c r="H98" s="136"/>
      <c r="I98" s="136"/>
      <c r="J98" s="136"/>
      <c r="K98" s="136"/>
      <c r="L98" s="136"/>
      <c r="M98" s="136"/>
      <c r="N98" s="96"/>
      <c r="O98" s="98"/>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row>
    <row r="99" spans="1:223" x14ac:dyDescent="0.35">
      <c r="A99" s="134" t="s">
        <v>206</v>
      </c>
      <c r="B99" s="135"/>
      <c r="C99" s="135">
        <v>46</v>
      </c>
      <c r="D99" s="136"/>
      <c r="E99" s="136"/>
      <c r="F99" s="136"/>
      <c r="G99" s="136"/>
      <c r="H99" s="136"/>
      <c r="I99" s="136"/>
      <c r="J99" s="136"/>
      <c r="K99" s="136"/>
      <c r="L99" s="136"/>
      <c r="M99" s="136"/>
      <c r="N99" s="96"/>
      <c r="O99" s="98"/>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row>
    <row r="100" spans="1:223" x14ac:dyDescent="0.35">
      <c r="A100" s="134" t="s">
        <v>164</v>
      </c>
      <c r="B100" s="135"/>
      <c r="C100" s="135">
        <v>47</v>
      </c>
      <c r="D100" s="136"/>
      <c r="E100" s="136"/>
      <c r="F100" s="136"/>
      <c r="G100" s="136"/>
      <c r="H100" s="136"/>
      <c r="I100" s="136"/>
      <c r="J100" s="136"/>
      <c r="K100" s="136"/>
      <c r="L100" s="136"/>
      <c r="M100" s="136"/>
      <c r="N100" s="96"/>
      <c r="O100" s="98"/>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row>
    <row r="101" spans="1:223" x14ac:dyDescent="0.35">
      <c r="A101" s="134" t="s">
        <v>207</v>
      </c>
      <c r="B101" s="135"/>
      <c r="C101" s="135">
        <v>48</v>
      </c>
      <c r="D101" s="136"/>
      <c r="E101" s="136"/>
      <c r="F101" s="136"/>
      <c r="G101" s="136"/>
      <c r="H101" s="136"/>
      <c r="I101" s="136"/>
      <c r="J101" s="136"/>
      <c r="K101" s="136"/>
      <c r="L101" s="136"/>
      <c r="M101" s="136"/>
      <c r="N101" s="96"/>
      <c r="O101" s="98"/>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row>
    <row r="102" spans="1:223" x14ac:dyDescent="0.35">
      <c r="A102" s="134" t="s">
        <v>208</v>
      </c>
      <c r="B102" s="135"/>
      <c r="C102" s="135">
        <v>49</v>
      </c>
      <c r="D102" s="136"/>
      <c r="E102" s="136"/>
      <c r="F102" s="136"/>
      <c r="G102" s="136"/>
      <c r="H102" s="136"/>
      <c r="I102" s="136"/>
      <c r="J102" s="136"/>
      <c r="K102" s="136"/>
      <c r="L102" s="136"/>
      <c r="M102" s="136"/>
      <c r="N102" s="96"/>
      <c r="O102" s="98"/>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row>
    <row r="103" spans="1:223" x14ac:dyDescent="0.35">
      <c r="A103" s="134" t="s">
        <v>209</v>
      </c>
      <c r="B103" s="135"/>
      <c r="C103" s="135">
        <v>50</v>
      </c>
      <c r="D103" s="136"/>
      <c r="E103" s="136"/>
      <c r="F103" s="136"/>
      <c r="G103" s="136"/>
      <c r="H103" s="136"/>
      <c r="I103" s="136"/>
      <c r="J103" s="136"/>
      <c r="K103" s="136"/>
      <c r="L103" s="136"/>
      <c r="M103" s="136"/>
      <c r="N103" s="96"/>
      <c r="O103" s="98"/>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row>
    <row r="104" spans="1:223" x14ac:dyDescent="0.35">
      <c r="A104" s="134" t="s">
        <v>210</v>
      </c>
      <c r="B104" s="135"/>
      <c r="C104" s="135">
        <v>51</v>
      </c>
      <c r="D104" s="136"/>
      <c r="E104" s="136"/>
      <c r="F104" s="136"/>
      <c r="G104" s="136"/>
      <c r="H104" s="136"/>
      <c r="I104" s="136"/>
      <c r="J104" s="136"/>
      <c r="K104" s="136"/>
      <c r="L104" s="136"/>
      <c r="M104" s="136"/>
      <c r="N104" s="96"/>
      <c r="O104" s="98"/>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row>
    <row r="105" spans="1:223" x14ac:dyDescent="0.35">
      <c r="A105" s="145" t="s">
        <v>165</v>
      </c>
      <c r="B105" s="18"/>
      <c r="C105" s="18"/>
      <c r="D105" s="141"/>
      <c r="E105" s="141"/>
      <c r="F105" s="141"/>
      <c r="G105" s="141"/>
      <c r="H105" s="136"/>
      <c r="I105" s="136"/>
      <c r="J105" s="136"/>
      <c r="K105" s="136"/>
      <c r="L105" s="136"/>
      <c r="M105" s="136"/>
      <c r="N105" s="96"/>
      <c r="O105" s="98"/>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row>
    <row r="106" spans="1:223" x14ac:dyDescent="0.35">
      <c r="A106" s="140" t="s">
        <v>166</v>
      </c>
      <c r="B106" s="18" t="s">
        <v>18</v>
      </c>
      <c r="C106" s="18">
        <v>1</v>
      </c>
      <c r="D106" s="141"/>
      <c r="E106" s="141"/>
      <c r="F106" s="141"/>
      <c r="G106" s="141"/>
      <c r="H106" s="227">
        <v>2.5</v>
      </c>
      <c r="I106" s="227">
        <v>0.59816901408450718</v>
      </c>
      <c r="J106" s="227">
        <v>0.24069999999999997</v>
      </c>
      <c r="K106" s="227">
        <v>8.0000000000000002E-3</v>
      </c>
      <c r="L106" s="227">
        <v>3.6178660049627796E-2</v>
      </c>
      <c r="M106" s="227">
        <v>0.15</v>
      </c>
      <c r="N106" s="107">
        <v>5.8999999999999997E-2</v>
      </c>
      <c r="O106" s="9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row>
    <row r="107" spans="1:223" x14ac:dyDescent="0.35">
      <c r="A107" s="140" t="s">
        <v>211</v>
      </c>
      <c r="B107" s="18" t="s">
        <v>19</v>
      </c>
      <c r="C107" s="18">
        <v>2</v>
      </c>
      <c r="D107" s="141"/>
      <c r="E107" s="141"/>
      <c r="F107" s="141"/>
      <c r="G107" s="141"/>
      <c r="H107" s="228">
        <v>2.7</v>
      </c>
      <c r="I107" s="228">
        <v>0.59816901408450718</v>
      </c>
      <c r="J107" s="227">
        <v>0.24069999999999997</v>
      </c>
      <c r="K107" s="228">
        <v>8.0000000000000002E-3</v>
      </c>
      <c r="L107" s="227">
        <v>3.6178660049627796E-2</v>
      </c>
      <c r="M107" s="228">
        <v>0.15</v>
      </c>
      <c r="N107" s="107">
        <v>5.8999999999999997E-2</v>
      </c>
      <c r="O107" s="96"/>
      <c r="P107" s="17"/>
      <c r="Q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row>
    <row r="108" spans="1:223" x14ac:dyDescent="0.35">
      <c r="A108" s="140" t="s">
        <v>167</v>
      </c>
      <c r="B108" s="18"/>
      <c r="C108" s="18">
        <v>3</v>
      </c>
      <c r="D108" s="141"/>
      <c r="E108" s="141"/>
      <c r="F108" s="141"/>
      <c r="G108" s="141"/>
      <c r="H108" s="227">
        <v>2.56</v>
      </c>
      <c r="I108" s="227">
        <v>0.51084507042253513</v>
      </c>
      <c r="J108" s="227">
        <v>0.19919999999999999</v>
      </c>
      <c r="K108" s="227">
        <v>1.9E-2</v>
      </c>
      <c r="L108" s="229">
        <v>3.0148883374689829E-2</v>
      </c>
      <c r="M108" s="230">
        <v>0.13</v>
      </c>
      <c r="N108" s="107">
        <v>4.2000000000000003E-2</v>
      </c>
      <c r="O108" s="9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row>
    <row r="109" spans="1:223" x14ac:dyDescent="0.35">
      <c r="A109" s="140" t="s">
        <v>168</v>
      </c>
      <c r="B109" s="21"/>
      <c r="C109" s="18">
        <v>4</v>
      </c>
      <c r="D109" s="141"/>
      <c r="E109" s="141"/>
      <c r="F109" s="141"/>
      <c r="G109" s="141"/>
      <c r="H109" s="227">
        <v>3.5</v>
      </c>
      <c r="I109" s="227">
        <v>0.55887323943661971</v>
      </c>
      <c r="J109" s="227">
        <v>0.24899999999999997</v>
      </c>
      <c r="K109" s="227">
        <v>1.0999999999999999E-2</v>
      </c>
      <c r="L109" s="227">
        <v>3.6178660049627796E-2</v>
      </c>
      <c r="M109" s="231">
        <v>0.16</v>
      </c>
      <c r="N109" s="107">
        <v>7.0000000000000007E-2</v>
      </c>
      <c r="O109" s="9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row>
    <row r="110" spans="1:223" x14ac:dyDescent="0.35">
      <c r="A110" s="140" t="s">
        <v>169</v>
      </c>
      <c r="B110" s="18"/>
      <c r="C110" s="18">
        <v>5</v>
      </c>
      <c r="D110" s="141"/>
      <c r="E110" s="141"/>
      <c r="F110" s="141"/>
      <c r="G110" s="141"/>
      <c r="H110" s="228">
        <v>0.5</v>
      </c>
      <c r="I110" s="228">
        <v>0.10042253521126761</v>
      </c>
      <c r="J110" s="228">
        <v>0.14939999999999998</v>
      </c>
      <c r="K110" s="228">
        <v>0.11899999999999999</v>
      </c>
      <c r="L110" s="228">
        <v>1.2059553349875933E-2</v>
      </c>
      <c r="M110" s="228">
        <v>2.3E-2</v>
      </c>
      <c r="N110" s="108">
        <v>4.9000000000000002E-2</v>
      </c>
      <c r="O110" s="98"/>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row>
    <row r="111" spans="1:223" x14ac:dyDescent="0.35">
      <c r="A111" s="140" t="s">
        <v>170</v>
      </c>
      <c r="B111" s="18"/>
      <c r="C111" s="18">
        <v>6</v>
      </c>
      <c r="D111" s="141"/>
      <c r="E111" s="141"/>
      <c r="F111" s="141"/>
      <c r="G111" s="141"/>
      <c r="H111" s="228">
        <v>0.53</v>
      </c>
      <c r="I111" s="228">
        <v>0.10042253521126761</v>
      </c>
      <c r="J111" s="228">
        <v>0.14939999999999998</v>
      </c>
      <c r="K111" s="228">
        <v>0.11899999999999999</v>
      </c>
      <c r="L111" s="228">
        <v>1.2059553349875933E-2</v>
      </c>
      <c r="M111" s="228">
        <v>2.3E-2</v>
      </c>
      <c r="N111" s="108">
        <v>4.9000000000000002E-2</v>
      </c>
      <c r="O111" s="98"/>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row>
    <row r="112" spans="1:223" x14ac:dyDescent="0.35">
      <c r="A112" s="140" t="s">
        <v>171</v>
      </c>
      <c r="B112" s="18"/>
      <c r="C112" s="18">
        <v>7</v>
      </c>
      <c r="D112" s="141"/>
      <c r="E112" s="141"/>
      <c r="F112" s="141"/>
      <c r="G112" s="141"/>
      <c r="H112" s="228">
        <v>0.56000000000000005</v>
      </c>
      <c r="I112" s="228">
        <v>0.10042253521126761</v>
      </c>
      <c r="J112" s="228">
        <v>0.14939999999999998</v>
      </c>
      <c r="K112" s="228">
        <v>0.11899999999999999</v>
      </c>
      <c r="L112" s="228">
        <v>1.2059553349875933E-2</v>
      </c>
      <c r="M112" s="228">
        <v>2.3E-2</v>
      </c>
      <c r="N112" s="108">
        <v>4.9000000000000002E-2</v>
      </c>
      <c r="O112" s="98"/>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row>
    <row r="113" spans="1:223" x14ac:dyDescent="0.35">
      <c r="A113" s="140" t="s">
        <v>172</v>
      </c>
      <c r="B113" s="18"/>
      <c r="C113" s="18">
        <v>8</v>
      </c>
      <c r="D113" s="141"/>
      <c r="E113" s="141"/>
      <c r="F113" s="141"/>
      <c r="G113" s="141"/>
      <c r="H113" s="228">
        <v>0.11899999999999999</v>
      </c>
      <c r="I113" s="228">
        <v>1.1352112676056337E-2</v>
      </c>
      <c r="J113" s="228">
        <v>9.1299999999999992E-3</v>
      </c>
      <c r="K113" s="228">
        <v>3.5000000000000005E-3</v>
      </c>
      <c r="L113" s="228">
        <v>6.0297766749379666E-4</v>
      </c>
      <c r="M113" s="228">
        <v>0.1</v>
      </c>
      <c r="N113" s="108">
        <v>8.8999999999999999E-3</v>
      </c>
      <c r="O113" s="98"/>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row>
    <row r="114" spans="1:223" x14ac:dyDescent="0.35">
      <c r="A114" s="140" t="s">
        <v>173</v>
      </c>
      <c r="B114" s="18"/>
      <c r="C114" s="18">
        <v>9</v>
      </c>
      <c r="D114" s="141"/>
      <c r="E114" s="141"/>
      <c r="F114" s="141"/>
      <c r="G114" s="141"/>
      <c r="H114" s="228">
        <v>1.9</v>
      </c>
      <c r="I114" s="228">
        <v>0.21001408450704226</v>
      </c>
      <c r="J114" s="228">
        <v>0.14690999999999999</v>
      </c>
      <c r="K114" s="228">
        <v>5.6000000000000001E-2</v>
      </c>
      <c r="L114" s="228">
        <v>1.0853598014888338E-2</v>
      </c>
      <c r="M114" s="228">
        <v>0.16</v>
      </c>
      <c r="N114" s="108">
        <v>1.4</v>
      </c>
      <c r="O114" s="98"/>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row>
    <row r="115" spans="1:223" x14ac:dyDescent="0.35">
      <c r="A115" s="134" t="s">
        <v>174</v>
      </c>
      <c r="B115" s="135"/>
      <c r="C115" s="135">
        <v>10</v>
      </c>
      <c r="D115" s="136"/>
      <c r="E115" s="136"/>
      <c r="F115" s="136"/>
      <c r="G115" s="136"/>
      <c r="H115" s="136"/>
      <c r="I115" s="136"/>
      <c r="J115" s="136"/>
      <c r="K115" s="136"/>
      <c r="L115" s="136"/>
      <c r="M115" s="136"/>
      <c r="N115" s="96"/>
      <c r="O115" s="98"/>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row>
    <row r="116" spans="1:223" x14ac:dyDescent="0.35">
      <c r="A116" s="134" t="s">
        <v>184</v>
      </c>
      <c r="B116" s="135"/>
      <c r="C116" s="135">
        <v>11</v>
      </c>
      <c r="D116" s="136"/>
      <c r="E116" s="136"/>
      <c r="F116" s="136"/>
      <c r="G116" s="136"/>
      <c r="H116" s="136"/>
      <c r="I116" s="136"/>
      <c r="J116" s="136"/>
      <c r="K116" s="136"/>
      <c r="L116" s="136"/>
      <c r="M116" s="136"/>
      <c r="N116" s="96"/>
      <c r="O116" s="98"/>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row>
    <row r="117" spans="1:223" x14ac:dyDescent="0.35">
      <c r="A117" s="134" t="s">
        <v>123</v>
      </c>
      <c r="B117" s="135"/>
      <c r="C117" s="135">
        <v>12</v>
      </c>
      <c r="D117" s="136"/>
      <c r="E117" s="136"/>
      <c r="F117" s="136"/>
      <c r="G117" s="136"/>
      <c r="H117" s="136"/>
      <c r="I117" s="136"/>
      <c r="J117" s="136"/>
      <c r="K117" s="136"/>
      <c r="L117" s="136"/>
      <c r="M117" s="136"/>
      <c r="N117" s="96"/>
      <c r="O117" s="98"/>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row>
    <row r="118" spans="1:223" x14ac:dyDescent="0.35">
      <c r="A118" s="134" t="s">
        <v>185</v>
      </c>
      <c r="B118" s="135"/>
      <c r="C118" s="135">
        <v>13</v>
      </c>
      <c r="D118" s="136"/>
      <c r="E118" s="136"/>
      <c r="F118" s="136"/>
      <c r="G118" s="136"/>
      <c r="H118" s="136"/>
      <c r="I118" s="136"/>
      <c r="J118" s="136"/>
      <c r="K118" s="136"/>
      <c r="L118" s="136"/>
      <c r="M118" s="136"/>
      <c r="N118" s="96"/>
      <c r="O118" s="98"/>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row>
    <row r="119" spans="1:223" x14ac:dyDescent="0.35">
      <c r="A119" s="134" t="s">
        <v>124</v>
      </c>
      <c r="B119" s="135"/>
      <c r="C119" s="135">
        <v>14</v>
      </c>
      <c r="D119" s="136"/>
      <c r="E119" s="136"/>
      <c r="F119" s="136"/>
      <c r="G119" s="136"/>
      <c r="H119" s="136"/>
      <c r="I119" s="136"/>
      <c r="J119" s="136"/>
      <c r="K119" s="136"/>
      <c r="L119" s="136"/>
      <c r="M119" s="136"/>
      <c r="N119" s="96"/>
      <c r="O119" s="98"/>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row>
    <row r="120" spans="1:223" x14ac:dyDescent="0.35">
      <c r="A120" s="134" t="s">
        <v>186</v>
      </c>
      <c r="B120" s="135"/>
      <c r="C120" s="135">
        <v>15</v>
      </c>
      <c r="D120" s="136"/>
      <c r="E120" s="136"/>
      <c r="F120" s="136"/>
      <c r="G120" s="136"/>
      <c r="H120" s="136"/>
      <c r="I120" s="136"/>
      <c r="J120" s="136"/>
      <c r="K120" s="136"/>
      <c r="L120" s="136"/>
      <c r="M120" s="136"/>
      <c r="N120" s="96"/>
      <c r="O120" s="98"/>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row>
    <row r="121" spans="1:223" x14ac:dyDescent="0.35">
      <c r="A121" s="134" t="s">
        <v>191</v>
      </c>
      <c r="B121" s="135"/>
      <c r="C121" s="135">
        <v>16</v>
      </c>
      <c r="D121" s="136"/>
      <c r="E121" s="136"/>
      <c r="F121" s="136"/>
      <c r="G121" s="136"/>
      <c r="H121" s="136"/>
      <c r="I121" s="136"/>
      <c r="J121" s="136"/>
      <c r="K121" s="136"/>
      <c r="L121" s="136"/>
      <c r="M121" s="136"/>
      <c r="N121" s="96"/>
      <c r="O121" s="98"/>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row>
    <row r="122" spans="1:223" x14ac:dyDescent="0.35">
      <c r="A122" s="134" t="s">
        <v>204</v>
      </c>
      <c r="B122" s="135"/>
      <c r="C122" s="135">
        <v>17</v>
      </c>
      <c r="D122" s="136"/>
      <c r="E122" s="136"/>
      <c r="F122" s="136"/>
      <c r="G122" s="136"/>
      <c r="H122" s="136"/>
      <c r="I122" s="136"/>
      <c r="J122" s="136"/>
      <c r="K122" s="136"/>
      <c r="L122" s="136"/>
      <c r="M122" s="136"/>
      <c r="N122" s="96"/>
      <c r="O122" s="98"/>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row>
    <row r="123" spans="1:223" x14ac:dyDescent="0.35">
      <c r="A123" s="134" t="s">
        <v>163</v>
      </c>
      <c r="B123" s="135"/>
      <c r="C123" s="135">
        <v>18</v>
      </c>
      <c r="D123" s="136"/>
      <c r="E123" s="136"/>
      <c r="F123" s="136"/>
      <c r="G123" s="136"/>
      <c r="H123" s="136"/>
      <c r="I123" s="136"/>
      <c r="J123" s="136"/>
      <c r="K123" s="136"/>
      <c r="L123" s="136"/>
      <c r="M123" s="136"/>
      <c r="N123" s="96"/>
      <c r="O123" s="98"/>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row>
    <row r="124" spans="1:223" x14ac:dyDescent="0.35">
      <c r="A124" s="134" t="s">
        <v>205</v>
      </c>
      <c r="B124" s="135"/>
      <c r="C124" s="135">
        <v>19</v>
      </c>
      <c r="D124" s="136"/>
      <c r="E124" s="136"/>
      <c r="F124" s="136"/>
      <c r="G124" s="136"/>
      <c r="H124" s="136"/>
      <c r="I124" s="136"/>
      <c r="J124" s="136"/>
      <c r="K124" s="136"/>
      <c r="L124" s="136"/>
      <c r="M124" s="136"/>
      <c r="N124" s="96"/>
      <c r="O124" s="98"/>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row>
    <row r="125" spans="1:223" x14ac:dyDescent="0.35">
      <c r="A125" s="134" t="s">
        <v>206</v>
      </c>
      <c r="B125" s="135"/>
      <c r="C125" s="135">
        <v>20</v>
      </c>
      <c r="D125" s="136"/>
      <c r="E125" s="136"/>
      <c r="F125" s="136"/>
      <c r="G125" s="136"/>
      <c r="H125" s="136"/>
      <c r="I125" s="136"/>
      <c r="J125" s="136"/>
      <c r="K125" s="136"/>
      <c r="L125" s="136"/>
      <c r="M125" s="136"/>
      <c r="N125" s="96"/>
      <c r="O125" s="98"/>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row>
    <row r="126" spans="1:223" x14ac:dyDescent="0.35">
      <c r="A126" s="134" t="s">
        <v>164</v>
      </c>
      <c r="B126" s="135"/>
      <c r="C126" s="135">
        <v>21</v>
      </c>
      <c r="D126" s="136"/>
      <c r="E126" s="136"/>
      <c r="F126" s="136"/>
      <c r="G126" s="136"/>
      <c r="H126" s="136"/>
      <c r="I126" s="136"/>
      <c r="J126" s="136"/>
      <c r="K126" s="136"/>
      <c r="L126" s="136"/>
      <c r="M126" s="136"/>
      <c r="N126" s="96"/>
      <c r="O126" s="98"/>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row>
    <row r="127" spans="1:223" x14ac:dyDescent="0.35">
      <c r="A127" s="134" t="s">
        <v>207</v>
      </c>
      <c r="B127" s="135"/>
      <c r="C127" s="135">
        <v>22</v>
      </c>
      <c r="D127" s="136"/>
      <c r="E127" s="136"/>
      <c r="F127" s="136"/>
      <c r="G127" s="136"/>
      <c r="H127" s="136"/>
      <c r="I127" s="136"/>
      <c r="J127" s="136"/>
      <c r="K127" s="136"/>
      <c r="L127" s="136"/>
      <c r="M127" s="136"/>
      <c r="N127" s="96"/>
      <c r="O127" s="98"/>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row>
    <row r="128" spans="1:223" x14ac:dyDescent="0.35">
      <c r="A128" s="134" t="s">
        <v>208</v>
      </c>
      <c r="B128" s="135"/>
      <c r="C128" s="135">
        <v>23</v>
      </c>
      <c r="D128" s="136"/>
      <c r="E128" s="136"/>
      <c r="F128" s="136"/>
      <c r="G128" s="136"/>
      <c r="H128" s="136"/>
      <c r="I128" s="136"/>
      <c r="J128" s="136"/>
      <c r="K128" s="136"/>
      <c r="L128" s="136"/>
      <c r="M128" s="136"/>
      <c r="N128" s="96"/>
      <c r="O128" s="98"/>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row>
    <row r="129" spans="1:223" x14ac:dyDescent="0.35">
      <c r="A129" s="134" t="s">
        <v>209</v>
      </c>
      <c r="B129" s="135"/>
      <c r="C129" s="135">
        <v>24</v>
      </c>
      <c r="D129" s="136"/>
      <c r="E129" s="136"/>
      <c r="F129" s="136"/>
      <c r="G129" s="136"/>
      <c r="H129" s="136"/>
      <c r="I129" s="136"/>
      <c r="J129" s="136"/>
      <c r="K129" s="136"/>
      <c r="L129" s="136"/>
      <c r="M129" s="136"/>
      <c r="N129" s="96"/>
      <c r="O129" s="98"/>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row>
    <row r="130" spans="1:223" x14ac:dyDescent="0.35">
      <c r="A130" s="134" t="s">
        <v>210</v>
      </c>
      <c r="B130" s="135"/>
      <c r="C130" s="135">
        <v>25</v>
      </c>
      <c r="D130" s="136"/>
      <c r="E130" s="136"/>
      <c r="F130" s="136"/>
      <c r="G130" s="136"/>
      <c r="H130" s="136"/>
      <c r="I130" s="136"/>
      <c r="J130" s="136"/>
      <c r="K130" s="136"/>
      <c r="L130" s="136"/>
      <c r="M130" s="136"/>
      <c r="N130" s="96"/>
      <c r="O130" s="98"/>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row>
    <row r="131" spans="1:223" x14ac:dyDescent="0.35">
      <c r="A131" s="124"/>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row>
    <row r="132" spans="1:223" ht="14.5" customHeight="1" x14ac:dyDescent="0.35">
      <c r="A132" s="126" t="s">
        <v>216</v>
      </c>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row>
    <row r="133" spans="1:223" x14ac:dyDescent="0.35">
      <c r="A133" s="125" t="s">
        <v>212</v>
      </c>
      <c r="B133" s="101"/>
      <c r="C133" s="101" t="s">
        <v>3</v>
      </c>
      <c r="D133" s="101" t="s">
        <v>28</v>
      </c>
      <c r="E133" s="101"/>
      <c r="F133" s="101" t="s">
        <v>29</v>
      </c>
      <c r="G133" s="101" t="s">
        <v>30</v>
      </c>
    </row>
    <row r="134" spans="1:223" x14ac:dyDescent="0.35">
      <c r="A134" s="124" t="s">
        <v>175</v>
      </c>
      <c r="B134" s="96"/>
      <c r="C134" s="96" t="s">
        <v>26</v>
      </c>
      <c r="D134" s="98"/>
      <c r="E134" s="98"/>
      <c r="F134" s="96">
        <v>0.65300000000000002</v>
      </c>
      <c r="G134" s="96" t="s">
        <v>27</v>
      </c>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row>
    <row r="135" spans="1:223" x14ac:dyDescent="0.35">
      <c r="A135" s="124" t="s">
        <v>213</v>
      </c>
      <c r="B135" s="96"/>
      <c r="C135" s="96" t="s">
        <v>26</v>
      </c>
      <c r="D135" s="98"/>
      <c r="E135" s="98"/>
      <c r="F135" s="96">
        <v>0.65400000000000003</v>
      </c>
      <c r="G135" s="96" t="s">
        <v>27</v>
      </c>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row>
    <row r="136" spans="1:223" x14ac:dyDescent="0.35">
      <c r="A136" s="124" t="s">
        <v>176</v>
      </c>
      <c r="B136" s="96"/>
      <c r="C136" s="96" t="s">
        <v>26</v>
      </c>
      <c r="D136" s="96">
        <v>0.7</v>
      </c>
      <c r="E136" s="96">
        <v>1.1000000000000001</v>
      </c>
      <c r="F136" s="96">
        <f>AVERAGE(D136:E136)</f>
        <v>0.9</v>
      </c>
      <c r="G136" s="96" t="s">
        <v>31</v>
      </c>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row>
    <row r="137" spans="1:223" x14ac:dyDescent="0.35">
      <c r="A137" s="124" t="s">
        <v>214</v>
      </c>
      <c r="B137" s="96"/>
      <c r="C137" s="96" t="s">
        <v>26</v>
      </c>
      <c r="D137" s="96"/>
      <c r="E137" s="96"/>
      <c r="F137" s="96">
        <v>0.96</v>
      </c>
      <c r="G137" s="96"/>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row>
    <row r="138" spans="1:223" x14ac:dyDescent="0.35">
      <c r="A138" s="124"/>
      <c r="B138" s="96"/>
      <c r="C138" s="96"/>
      <c r="D138" s="96"/>
      <c r="E138" s="96"/>
      <c r="F138" s="96"/>
      <c r="G138" s="96"/>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row>
    <row r="139" spans="1:223" x14ac:dyDescent="0.35">
      <c r="A139" s="124" t="s">
        <v>217</v>
      </c>
      <c r="B139" s="96"/>
      <c r="C139" s="96"/>
      <c r="D139" s="96"/>
      <c r="E139" s="96"/>
      <c r="F139" s="96"/>
      <c r="G139" s="96"/>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row>
    <row r="140" spans="1:223" x14ac:dyDescent="0.35">
      <c r="A140" s="127" t="s">
        <v>219</v>
      </c>
      <c r="B140" s="96"/>
      <c r="C140" s="96"/>
      <c r="D140" s="96"/>
      <c r="E140" s="96"/>
      <c r="F140" s="96"/>
      <c r="G140" s="96"/>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row>
    <row r="141" spans="1:223" x14ac:dyDescent="0.35">
      <c r="A141" s="127" t="s">
        <v>220</v>
      </c>
      <c r="B141" s="96"/>
      <c r="C141" s="96"/>
      <c r="D141" s="96"/>
      <c r="E141" s="96"/>
      <c r="F141" s="96"/>
      <c r="G141" s="96"/>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row>
    <row r="142" spans="1:223" x14ac:dyDescent="0.35">
      <c r="A142" s="127" t="s">
        <v>221</v>
      </c>
      <c r="B142" s="96"/>
      <c r="C142" s="96"/>
      <c r="D142" s="96"/>
      <c r="E142" s="96"/>
      <c r="F142" s="96"/>
      <c r="G142" s="96"/>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row>
    <row r="143" spans="1:223" x14ac:dyDescent="0.35">
      <c r="A143" s="127" t="s">
        <v>222</v>
      </c>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row>
    <row r="144" spans="1:223" x14ac:dyDescent="0.35">
      <c r="A144" s="127" t="s">
        <v>33</v>
      </c>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row>
    <row r="145" spans="14:223" x14ac:dyDescent="0.35">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row>
    <row r="146" spans="14:223" x14ac:dyDescent="0.35">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row>
    <row r="147" spans="14:223" x14ac:dyDescent="0.35">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row>
    <row r="148" spans="14:223" x14ac:dyDescent="0.35">
      <c r="N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row>
    <row r="185" spans="1:11" x14ac:dyDescent="0.35">
      <c r="A185" s="21"/>
    </row>
    <row r="186" spans="1:11" x14ac:dyDescent="0.35">
      <c r="A186" s="21"/>
    </row>
    <row r="192" spans="1:11" x14ac:dyDescent="0.35">
      <c r="K192" s="17"/>
    </row>
    <row r="193" spans="1:14" x14ac:dyDescent="0.35">
      <c r="K193" s="17"/>
    </row>
    <row r="194" spans="1:14" x14ac:dyDescent="0.35">
      <c r="K194" s="17"/>
    </row>
    <row r="195" spans="1:14" x14ac:dyDescent="0.35">
      <c r="K195" s="17"/>
    </row>
    <row r="196" spans="1:14" x14ac:dyDescent="0.35">
      <c r="F196" s="17"/>
      <c r="K196" s="17"/>
    </row>
    <row r="197" spans="1:14" x14ac:dyDescent="0.35">
      <c r="A197" s="21"/>
      <c r="K197" s="17"/>
    </row>
    <row r="198" spans="1:14" x14ac:dyDescent="0.35">
      <c r="K198" s="17"/>
    </row>
    <row r="199" spans="1:14" x14ac:dyDescent="0.35">
      <c r="K199" s="17"/>
    </row>
    <row r="200" spans="1:14" x14ac:dyDescent="0.35">
      <c r="K200" s="17"/>
    </row>
    <row r="201" spans="1:14" x14ac:dyDescent="0.35">
      <c r="K201" s="17"/>
    </row>
    <row r="202" spans="1:14" x14ac:dyDescent="0.35">
      <c r="K202" s="17"/>
    </row>
    <row r="203" spans="1:14" x14ac:dyDescent="0.35">
      <c r="K203" s="17"/>
      <c r="N203" s="22"/>
    </row>
    <row r="204" spans="1:14" x14ac:dyDescent="0.35">
      <c r="K204" s="17"/>
      <c r="N204" s="22"/>
    </row>
    <row r="205" spans="1:14" x14ac:dyDescent="0.35">
      <c r="K205" s="17"/>
      <c r="N205" s="22"/>
    </row>
    <row r="206" spans="1:14" x14ac:dyDescent="0.35">
      <c r="K206" s="17"/>
      <c r="N206" s="22"/>
    </row>
    <row r="207" spans="1:14" x14ac:dyDescent="0.35">
      <c r="A207" s="21"/>
      <c r="K207" s="17"/>
      <c r="N207" s="22"/>
    </row>
    <row r="208" spans="1:14" x14ac:dyDescent="0.35">
      <c r="K208" s="17"/>
      <c r="N208" s="22"/>
    </row>
    <row r="209" spans="1:14" x14ac:dyDescent="0.35">
      <c r="A209" s="21"/>
      <c r="K209" s="17"/>
      <c r="N209" s="22"/>
    </row>
    <row r="210" spans="1:14" x14ac:dyDescent="0.35">
      <c r="K210" s="17"/>
      <c r="N210" s="22"/>
    </row>
    <row r="211" spans="1:14" x14ac:dyDescent="0.35">
      <c r="K211" s="17"/>
      <c r="N211" s="22"/>
    </row>
    <row r="212" spans="1:14" x14ac:dyDescent="0.35">
      <c r="K212" s="17"/>
      <c r="N212" s="22"/>
    </row>
    <row r="213" spans="1:14" x14ac:dyDescent="0.35">
      <c r="K213" s="17"/>
      <c r="N213" s="22"/>
    </row>
    <row r="214" spans="1:14" x14ac:dyDescent="0.35">
      <c r="K214" s="17"/>
      <c r="N214" s="22"/>
    </row>
    <row r="215" spans="1:14" x14ac:dyDescent="0.35">
      <c r="K215" s="17"/>
      <c r="N215" s="22"/>
    </row>
    <row r="216" spans="1:14" x14ac:dyDescent="0.35">
      <c r="A216" s="21"/>
      <c r="K216" s="17"/>
      <c r="N216" s="22"/>
    </row>
    <row r="217" spans="1:14" x14ac:dyDescent="0.35">
      <c r="N217" s="22"/>
    </row>
    <row r="218" spans="1:14" x14ac:dyDescent="0.35">
      <c r="N218" s="22"/>
    </row>
    <row r="219" spans="1:14" x14ac:dyDescent="0.35">
      <c r="N219" s="22"/>
    </row>
    <row r="220" spans="1:14" x14ac:dyDescent="0.35">
      <c r="N220" s="22"/>
    </row>
    <row r="221" spans="1:14" x14ac:dyDescent="0.35">
      <c r="N221" s="22"/>
    </row>
    <row r="222" spans="1:14" x14ac:dyDescent="0.35">
      <c r="N222" s="22"/>
    </row>
    <row r="223" spans="1:14" x14ac:dyDescent="0.35">
      <c r="N223" s="22"/>
    </row>
    <row r="224" spans="1:14" x14ac:dyDescent="0.35">
      <c r="N224" s="22"/>
    </row>
    <row r="225" spans="14:14" x14ac:dyDescent="0.35">
      <c r="N225" s="22"/>
    </row>
    <row r="226" spans="14:14" x14ac:dyDescent="0.35">
      <c r="N226" s="22"/>
    </row>
    <row r="227" spans="14:14" x14ac:dyDescent="0.35">
      <c r="N227" s="22"/>
    </row>
  </sheetData>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H182"/>
  <sheetViews>
    <sheetView tabSelected="1" workbookViewId="0">
      <selection activeCell="B4" sqref="B4"/>
    </sheetView>
  </sheetViews>
  <sheetFormatPr baseColWidth="10" defaultColWidth="10.90625" defaultRowHeight="15.5" x14ac:dyDescent="0.35"/>
  <cols>
    <col min="1" max="1" width="49.36328125" style="124" customWidth="1"/>
    <col min="2" max="2" width="43.54296875" style="124" customWidth="1"/>
    <col min="3" max="3" width="10.90625" style="195"/>
    <col min="4" max="4" width="16.453125" style="195" customWidth="1"/>
    <col min="5" max="34" width="10.90625" style="195"/>
    <col min="35" max="16384" width="10.90625" style="124"/>
  </cols>
  <sheetData>
    <row r="1" spans="1:3" ht="37" customHeight="1" thickBot="1" x14ac:dyDescent="0.4">
      <c r="A1" s="7" t="s">
        <v>228</v>
      </c>
      <c r="B1" s="120" t="s">
        <v>51</v>
      </c>
    </row>
    <row r="2" spans="1:3" ht="16" thickBot="1" x14ac:dyDescent="0.4">
      <c r="A2" s="8" t="s">
        <v>36</v>
      </c>
      <c r="B2" s="150"/>
    </row>
    <row r="3" spans="1:3" ht="16" thickBot="1" x14ac:dyDescent="0.4">
      <c r="A3" s="9" t="s">
        <v>37</v>
      </c>
      <c r="B3" s="151"/>
    </row>
    <row r="4" spans="1:3" ht="16" thickBot="1" x14ac:dyDescent="0.4">
      <c r="A4" s="128"/>
      <c r="B4" s="129"/>
    </row>
    <row r="5" spans="1:3" ht="16" thickBot="1" x14ac:dyDescent="0.4">
      <c r="A5" s="130" t="s">
        <v>229</v>
      </c>
      <c r="B5" s="152"/>
    </row>
    <row r="6" spans="1:3" ht="16" thickBot="1" x14ac:dyDescent="0.4">
      <c r="A6" s="9" t="s">
        <v>38</v>
      </c>
      <c r="B6" s="151"/>
    </row>
    <row r="7" spans="1:3" ht="16" thickBot="1" x14ac:dyDescent="0.4">
      <c r="A7" s="9" t="s">
        <v>39</v>
      </c>
      <c r="B7" s="151"/>
    </row>
    <row r="8" spans="1:3" s="195" customFormat="1" ht="16" thickBot="1" x14ac:dyDescent="0.4"/>
    <row r="9" spans="1:3" ht="28.5" customHeight="1" thickBot="1" x14ac:dyDescent="0.4">
      <c r="A9" s="109" t="s">
        <v>230</v>
      </c>
      <c r="B9" s="120"/>
      <c r="C9" s="88"/>
    </row>
    <row r="10" spans="1:3" ht="16" thickBot="1" x14ac:dyDescent="0.4">
      <c r="A10" s="9" t="s">
        <v>40</v>
      </c>
      <c r="B10" s="152"/>
      <c r="C10" s="88"/>
    </row>
    <row r="11" spans="1:3" ht="16" thickBot="1" x14ac:dyDescent="0.4">
      <c r="A11" s="9" t="s">
        <v>41</v>
      </c>
      <c r="B11" s="151"/>
      <c r="C11" s="88"/>
    </row>
    <row r="12" spans="1:3" ht="52" customHeight="1" thickBot="1" x14ac:dyDescent="0.4">
      <c r="A12" s="9" t="s">
        <v>231</v>
      </c>
      <c r="B12" s="151"/>
      <c r="C12" s="88"/>
    </row>
    <row r="13" spans="1:3" ht="16" thickBot="1" x14ac:dyDescent="0.4">
      <c r="A13" s="9" t="s">
        <v>42</v>
      </c>
      <c r="B13" s="151"/>
      <c r="C13" s="89"/>
    </row>
    <row r="14" spans="1:3" ht="16" thickBot="1" x14ac:dyDescent="0.4">
      <c r="A14" s="121" t="s">
        <v>47</v>
      </c>
      <c r="B14" s="153"/>
    </row>
    <row r="15" spans="1:3" ht="16" thickBot="1" x14ac:dyDescent="0.4">
      <c r="A15" s="9" t="s">
        <v>43</v>
      </c>
      <c r="B15" s="153"/>
    </row>
    <row r="16" spans="1:3" ht="16" thickBot="1" x14ac:dyDescent="0.4">
      <c r="A16" s="9" t="s">
        <v>232</v>
      </c>
      <c r="B16" s="153"/>
    </row>
    <row r="17" spans="1:3" ht="16" thickBot="1" x14ac:dyDescent="0.4">
      <c r="A17" s="9" t="s">
        <v>44</v>
      </c>
      <c r="B17" s="150"/>
    </row>
    <row r="18" spans="1:3" ht="16" thickBot="1" x14ac:dyDescent="0.4">
      <c r="A18" s="95" t="s">
        <v>45</v>
      </c>
      <c r="B18" s="150"/>
      <c r="C18" s="88"/>
    </row>
    <row r="19" spans="1:3" ht="16" thickBot="1" x14ac:dyDescent="0.4">
      <c r="A19" s="9" t="s">
        <v>233</v>
      </c>
      <c r="B19" s="153"/>
      <c r="C19" s="88"/>
    </row>
    <row r="20" spans="1:3" ht="16" thickBot="1" x14ac:dyDescent="0.4">
      <c r="A20" s="128"/>
      <c r="B20" s="129"/>
      <c r="C20" s="88"/>
    </row>
    <row r="21" spans="1:3" x14ac:dyDescent="0.35">
      <c r="A21" s="123" t="s">
        <v>260</v>
      </c>
      <c r="B21" s="196">
        <v>2015</v>
      </c>
    </row>
    <row r="22" spans="1:3" x14ac:dyDescent="0.35">
      <c r="A22" s="122" t="s">
        <v>46</v>
      </c>
      <c r="B22" s="197">
        <v>2016</v>
      </c>
    </row>
    <row r="23" spans="1:3" ht="16" thickBot="1" x14ac:dyDescent="0.4">
      <c r="A23" s="198"/>
      <c r="B23" s="199">
        <v>2017</v>
      </c>
    </row>
    <row r="24" spans="1:3" s="195" customFormat="1" ht="16" thickBot="1" x14ac:dyDescent="0.4">
      <c r="A24" s="195" t="s">
        <v>234</v>
      </c>
    </row>
    <row r="25" spans="1:3" ht="16" thickBot="1" x14ac:dyDescent="0.4">
      <c r="A25" s="235" t="s">
        <v>259</v>
      </c>
      <c r="B25" s="236"/>
    </row>
    <row r="26" spans="1:3" ht="52" customHeight="1" thickBot="1" x14ac:dyDescent="0.4">
      <c r="A26" s="9">
        <f>'General Farm Data'!$B$21</f>
        <v>2015</v>
      </c>
      <c r="B26" s="132"/>
    </row>
    <row r="27" spans="1:3" ht="52" customHeight="1" thickBot="1" x14ac:dyDescent="0.4">
      <c r="A27" s="9">
        <f>'General Farm Data'!$B$22</f>
        <v>2016</v>
      </c>
      <c r="B27" s="132"/>
    </row>
    <row r="28" spans="1:3" ht="52" customHeight="1" thickBot="1" x14ac:dyDescent="0.4">
      <c r="A28" s="9">
        <f>'General Farm Data'!$B$23</f>
        <v>2017</v>
      </c>
      <c r="B28" s="132"/>
    </row>
    <row r="29" spans="1:3" s="195" customFormat="1" ht="17" customHeight="1" x14ac:dyDescent="0.35"/>
    <row r="30" spans="1:3" s="195" customFormat="1" x14ac:dyDescent="0.35"/>
    <row r="31" spans="1:3" s="195" customFormat="1" x14ac:dyDescent="0.35"/>
    <row r="32" spans="1:3" s="195" customFormat="1" x14ac:dyDescent="0.35"/>
    <row r="33" s="195" customFormat="1" x14ac:dyDescent="0.35"/>
    <row r="34" s="195" customFormat="1" x14ac:dyDescent="0.35"/>
    <row r="35" s="195" customFormat="1" x14ac:dyDescent="0.35"/>
    <row r="36" s="195" customFormat="1" x14ac:dyDescent="0.35"/>
    <row r="37" s="195" customFormat="1" x14ac:dyDescent="0.35"/>
    <row r="38" s="195" customFormat="1" x14ac:dyDescent="0.35"/>
    <row r="39" s="195" customFormat="1" x14ac:dyDescent="0.35"/>
    <row r="40" s="195" customFormat="1" x14ac:dyDescent="0.35"/>
    <row r="41" s="195" customFormat="1" x14ac:dyDescent="0.35"/>
    <row r="42" s="195" customFormat="1" x14ac:dyDescent="0.35"/>
    <row r="43" s="195" customFormat="1" x14ac:dyDescent="0.35"/>
    <row r="44" s="195" customFormat="1" x14ac:dyDescent="0.35"/>
    <row r="45" s="195" customFormat="1" x14ac:dyDescent="0.35"/>
    <row r="46" s="195" customFormat="1" x14ac:dyDescent="0.35"/>
    <row r="47" s="195" customFormat="1" x14ac:dyDescent="0.35"/>
    <row r="48" s="195" customFormat="1" x14ac:dyDescent="0.35"/>
    <row r="49" s="195" customFormat="1" x14ac:dyDescent="0.35"/>
    <row r="50" s="195" customFormat="1" x14ac:dyDescent="0.35"/>
    <row r="51" s="195" customFormat="1" x14ac:dyDescent="0.35"/>
    <row r="52" s="195" customFormat="1" x14ac:dyDescent="0.35"/>
    <row r="53" s="195" customFormat="1" x14ac:dyDescent="0.35"/>
    <row r="54" s="195" customFormat="1" x14ac:dyDescent="0.35"/>
    <row r="55" s="195" customFormat="1" x14ac:dyDescent="0.35"/>
    <row r="56" s="195" customFormat="1" x14ac:dyDescent="0.35"/>
    <row r="57" s="195" customFormat="1" x14ac:dyDescent="0.35"/>
    <row r="58" s="195" customFormat="1" x14ac:dyDescent="0.35"/>
    <row r="59" s="195" customFormat="1" x14ac:dyDescent="0.35"/>
    <row r="60" s="195" customFormat="1" x14ac:dyDescent="0.35"/>
    <row r="61" s="195" customFormat="1" x14ac:dyDescent="0.35"/>
    <row r="62" s="195" customFormat="1" x14ac:dyDescent="0.35"/>
    <row r="63" s="195" customFormat="1" x14ac:dyDescent="0.35"/>
    <row r="64" s="195" customFormat="1" x14ac:dyDescent="0.35"/>
    <row r="65" s="195" customFormat="1" x14ac:dyDescent="0.35"/>
    <row r="66" s="195" customFormat="1" x14ac:dyDescent="0.35"/>
    <row r="67" s="195" customFormat="1" x14ac:dyDescent="0.35"/>
    <row r="68" s="195" customFormat="1" x14ac:dyDescent="0.35"/>
    <row r="69" s="195" customFormat="1" x14ac:dyDescent="0.35"/>
    <row r="70" s="195" customFormat="1" x14ac:dyDescent="0.35"/>
    <row r="71" s="195" customFormat="1" x14ac:dyDescent="0.35"/>
    <row r="72" s="195" customFormat="1" x14ac:dyDescent="0.35"/>
    <row r="73" s="195" customFormat="1" x14ac:dyDescent="0.35"/>
    <row r="74" s="195" customFormat="1" x14ac:dyDescent="0.35"/>
    <row r="75" s="195" customFormat="1" x14ac:dyDescent="0.35"/>
    <row r="76" s="195" customFormat="1" x14ac:dyDescent="0.35"/>
    <row r="77" s="195" customFormat="1" x14ac:dyDescent="0.35"/>
    <row r="78" s="195" customFormat="1" x14ac:dyDescent="0.35"/>
    <row r="79" s="195" customFormat="1" x14ac:dyDescent="0.35"/>
    <row r="80" s="195" customFormat="1" x14ac:dyDescent="0.35"/>
    <row r="81" s="195" customFormat="1" x14ac:dyDescent="0.35"/>
    <row r="82" s="195" customFormat="1" x14ac:dyDescent="0.35"/>
    <row r="83" s="195" customFormat="1" x14ac:dyDescent="0.35"/>
    <row r="84" s="195" customFormat="1" x14ac:dyDescent="0.35"/>
    <row r="85" s="195" customFormat="1" x14ac:dyDescent="0.35"/>
    <row r="86" s="195" customFormat="1" x14ac:dyDescent="0.35"/>
    <row r="87" s="195" customFormat="1" x14ac:dyDescent="0.35"/>
    <row r="88" s="195" customFormat="1" x14ac:dyDescent="0.35"/>
    <row r="89" s="195" customFormat="1" x14ac:dyDescent="0.35"/>
    <row r="90" s="195" customFormat="1" x14ac:dyDescent="0.35"/>
    <row r="91" s="195" customFormat="1" x14ac:dyDescent="0.35"/>
    <row r="92" s="195" customFormat="1" x14ac:dyDescent="0.35"/>
    <row r="93" s="195" customFormat="1" x14ac:dyDescent="0.35"/>
    <row r="94" s="195" customFormat="1" x14ac:dyDescent="0.35"/>
    <row r="95" s="195" customFormat="1" x14ac:dyDescent="0.35"/>
    <row r="96" s="195" customFormat="1" x14ac:dyDescent="0.35"/>
    <row r="97" s="195" customFormat="1" x14ac:dyDescent="0.35"/>
    <row r="98" s="195" customFormat="1" x14ac:dyDescent="0.35"/>
    <row r="99" s="195" customFormat="1" x14ac:dyDescent="0.35"/>
    <row r="100" s="195" customFormat="1" x14ac:dyDescent="0.35"/>
    <row r="101" s="195" customFormat="1" x14ac:dyDescent="0.35"/>
    <row r="102" s="195" customFormat="1" x14ac:dyDescent="0.35"/>
    <row r="103" s="195" customFormat="1" x14ac:dyDescent="0.35"/>
    <row r="104" s="195" customFormat="1" x14ac:dyDescent="0.35"/>
    <row r="105" s="195" customFormat="1" x14ac:dyDescent="0.35"/>
    <row r="106" s="195" customFormat="1" x14ac:dyDescent="0.35"/>
    <row r="107" s="195" customFormat="1" x14ac:dyDescent="0.35"/>
    <row r="108" s="195" customFormat="1" x14ac:dyDescent="0.35"/>
    <row r="109" s="195" customFormat="1" x14ac:dyDescent="0.35"/>
    <row r="110" s="195" customFormat="1" x14ac:dyDescent="0.35"/>
    <row r="111" s="195" customFormat="1" x14ac:dyDescent="0.35"/>
    <row r="112" s="195" customFormat="1" x14ac:dyDescent="0.35"/>
    <row r="113" s="195" customFormat="1" x14ac:dyDescent="0.35"/>
    <row r="114" s="195" customFormat="1" x14ac:dyDescent="0.35"/>
    <row r="115" s="195" customFormat="1" x14ac:dyDescent="0.35"/>
    <row r="116" s="195" customFormat="1" x14ac:dyDescent="0.35"/>
    <row r="117" s="195" customFormat="1" x14ac:dyDescent="0.35"/>
    <row r="118" s="195" customFormat="1" x14ac:dyDescent="0.35"/>
    <row r="119" s="195" customFormat="1" x14ac:dyDescent="0.35"/>
    <row r="120" s="195" customFormat="1" x14ac:dyDescent="0.35"/>
    <row r="121" s="195" customFormat="1" x14ac:dyDescent="0.35"/>
    <row r="122" s="195" customFormat="1" x14ac:dyDescent="0.35"/>
    <row r="123" s="195" customFormat="1" x14ac:dyDescent="0.35"/>
    <row r="124" s="195" customFormat="1" x14ac:dyDescent="0.35"/>
    <row r="125" s="195" customFormat="1" x14ac:dyDescent="0.35"/>
    <row r="126" s="195" customFormat="1" x14ac:dyDescent="0.35"/>
    <row r="127" s="195" customFormat="1" x14ac:dyDescent="0.35"/>
    <row r="128" s="195" customFormat="1" x14ac:dyDescent="0.35"/>
    <row r="129" s="195" customFormat="1" x14ac:dyDescent="0.35"/>
    <row r="130" s="195" customFormat="1" x14ac:dyDescent="0.35"/>
    <row r="131" s="195" customFormat="1" x14ac:dyDescent="0.35"/>
    <row r="132" s="195" customFormat="1" x14ac:dyDescent="0.35"/>
    <row r="133" s="195" customFormat="1" x14ac:dyDescent="0.35"/>
    <row r="134" s="195" customFormat="1" x14ac:dyDescent="0.35"/>
    <row r="135" s="195" customFormat="1" x14ac:dyDescent="0.35"/>
    <row r="136" s="195" customFormat="1" x14ac:dyDescent="0.35"/>
    <row r="137" s="195" customFormat="1" x14ac:dyDescent="0.35"/>
    <row r="138" s="195" customFormat="1" x14ac:dyDescent="0.35"/>
    <row r="139" s="195" customFormat="1" x14ac:dyDescent="0.35"/>
    <row r="140" s="195" customFormat="1" x14ac:dyDescent="0.35"/>
    <row r="141" s="195" customFormat="1" x14ac:dyDescent="0.35"/>
    <row r="142" s="195" customFormat="1" x14ac:dyDescent="0.35"/>
    <row r="143" s="195" customFormat="1" x14ac:dyDescent="0.35"/>
    <row r="144" s="195" customFormat="1" x14ac:dyDescent="0.35"/>
    <row r="145" s="195" customFormat="1" x14ac:dyDescent="0.35"/>
    <row r="146" s="195" customFormat="1" x14ac:dyDescent="0.35"/>
    <row r="147" s="195" customFormat="1" x14ac:dyDescent="0.35"/>
    <row r="148" s="195" customFormat="1" x14ac:dyDescent="0.35"/>
    <row r="149" s="195" customFormat="1" x14ac:dyDescent="0.35"/>
    <row r="150" s="195" customFormat="1" x14ac:dyDescent="0.35"/>
    <row r="151" s="195" customFormat="1" x14ac:dyDescent="0.35"/>
    <row r="152" s="195" customFormat="1" x14ac:dyDescent="0.35"/>
    <row r="153" s="195" customFormat="1" x14ac:dyDescent="0.35"/>
    <row r="154" s="195" customFormat="1" x14ac:dyDescent="0.35"/>
    <row r="155" s="195" customFormat="1" x14ac:dyDescent="0.35"/>
    <row r="156" s="195" customFormat="1" x14ac:dyDescent="0.35"/>
    <row r="157" s="195" customFormat="1" x14ac:dyDescent="0.35"/>
    <row r="158" s="195" customFormat="1" x14ac:dyDescent="0.35"/>
    <row r="159" s="195" customFormat="1" x14ac:dyDescent="0.35"/>
    <row r="160" s="195" customFormat="1" x14ac:dyDescent="0.35"/>
    <row r="161" s="195" customFormat="1" x14ac:dyDescent="0.35"/>
    <row r="162" s="195" customFormat="1" x14ac:dyDescent="0.35"/>
    <row r="163" s="195" customFormat="1" x14ac:dyDescent="0.35"/>
    <row r="164" s="195" customFormat="1" x14ac:dyDescent="0.35"/>
    <row r="165" s="195" customFormat="1" x14ac:dyDescent="0.35"/>
    <row r="166" s="195" customFormat="1" x14ac:dyDescent="0.35"/>
    <row r="167" s="195" customFormat="1" x14ac:dyDescent="0.35"/>
    <row r="168" s="195" customFormat="1" x14ac:dyDescent="0.35"/>
    <row r="169" s="195" customFormat="1" x14ac:dyDescent="0.35"/>
    <row r="170" s="195" customFormat="1" x14ac:dyDescent="0.35"/>
    <row r="171" s="195" customFormat="1" x14ac:dyDescent="0.35"/>
    <row r="172" s="195" customFormat="1" x14ac:dyDescent="0.35"/>
    <row r="173" s="195" customFormat="1" x14ac:dyDescent="0.35"/>
    <row r="174" s="195" customFormat="1" x14ac:dyDescent="0.35"/>
    <row r="175" s="195" customFormat="1" x14ac:dyDescent="0.35"/>
    <row r="176" s="195" customFormat="1" x14ac:dyDescent="0.35"/>
    <row r="177" s="195" customFormat="1" x14ac:dyDescent="0.35"/>
    <row r="178" s="195" customFormat="1" x14ac:dyDescent="0.35"/>
    <row r="179" s="195" customFormat="1" x14ac:dyDescent="0.35"/>
    <row r="180" s="195" customFormat="1" x14ac:dyDescent="0.35"/>
    <row r="181" s="195" customFormat="1" x14ac:dyDescent="0.35"/>
    <row r="182" s="195" customFormat="1" x14ac:dyDescent="0.35"/>
  </sheetData>
  <mergeCells count="1">
    <mergeCell ref="A25:B2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O244"/>
  <sheetViews>
    <sheetView workbookViewId="0">
      <selection activeCell="C10" sqref="A1:XFD1048576"/>
    </sheetView>
  </sheetViews>
  <sheetFormatPr baseColWidth="10" defaultColWidth="10.90625" defaultRowHeight="14" x14ac:dyDescent="0.3"/>
  <cols>
    <col min="1" max="1" width="23.453125" style="168" customWidth="1"/>
    <col min="2" max="4" width="10.90625" style="168"/>
    <col min="5" max="5" width="72.90625" style="168" customWidth="1"/>
    <col min="6" max="41" width="10.90625" style="167"/>
    <col min="42" max="16384" width="10.90625" style="168"/>
  </cols>
  <sheetData>
    <row r="1" spans="1:5" ht="15.5" customHeight="1" x14ac:dyDescent="0.3">
      <c r="A1" s="237" t="s">
        <v>261</v>
      </c>
      <c r="B1" s="238"/>
      <c r="C1" s="238"/>
      <c r="D1" s="238"/>
      <c r="E1" s="239"/>
    </row>
    <row r="2" spans="1:5" ht="57.5" customHeight="1" thickBot="1" x14ac:dyDescent="0.35">
      <c r="A2" s="240" t="s">
        <v>235</v>
      </c>
      <c r="B2" s="241"/>
      <c r="C2" s="241"/>
      <c r="D2" s="241"/>
      <c r="E2" s="242"/>
    </row>
    <row r="3" spans="1:5" ht="17.5" customHeight="1" thickBot="1" x14ac:dyDescent="0.35">
      <c r="A3" s="243" t="s">
        <v>48</v>
      </c>
      <c r="B3" s="245" t="s">
        <v>49</v>
      </c>
      <c r="C3" s="246"/>
      <c r="D3" s="247"/>
      <c r="E3" s="243" t="s">
        <v>50</v>
      </c>
    </row>
    <row r="4" spans="1:5" ht="14.5" thickBot="1" x14ac:dyDescent="0.35">
      <c r="A4" s="244"/>
      <c r="B4" s="78">
        <f>'General Farm Data'!$B$21</f>
        <v>2015</v>
      </c>
      <c r="C4" s="78">
        <f>'General Farm Data'!$B$22</f>
        <v>2016</v>
      </c>
      <c r="D4" s="78">
        <f>'General Farm Data'!$B$23</f>
        <v>2017</v>
      </c>
      <c r="E4" s="244"/>
    </row>
    <row r="5" spans="1:5" ht="22.5" customHeight="1" thickBot="1" x14ac:dyDescent="0.35">
      <c r="A5" s="154"/>
      <c r="B5" s="155"/>
      <c r="C5" s="155"/>
      <c r="D5" s="155"/>
      <c r="E5" s="155"/>
    </row>
    <row r="6" spans="1:5" ht="19.5" customHeight="1" thickBot="1" x14ac:dyDescent="0.35">
      <c r="A6" s="133"/>
      <c r="B6" s="132"/>
      <c r="C6" s="132"/>
      <c r="D6" s="132"/>
      <c r="E6" s="132"/>
    </row>
    <row r="7" spans="1:5" ht="19.5" customHeight="1" thickBot="1" x14ac:dyDescent="0.35">
      <c r="A7" s="133"/>
      <c r="B7" s="132"/>
      <c r="C7" s="132"/>
      <c r="D7" s="132"/>
      <c r="E7" s="132"/>
    </row>
    <row r="8" spans="1:5" ht="19.5" customHeight="1" thickBot="1" x14ac:dyDescent="0.35">
      <c r="A8" s="133"/>
      <c r="B8" s="132"/>
      <c r="C8" s="132"/>
      <c r="D8" s="132"/>
      <c r="E8" s="132"/>
    </row>
    <row r="9" spans="1:5" ht="14.5" thickBot="1" x14ac:dyDescent="0.35">
      <c r="A9" s="133"/>
      <c r="B9" s="132"/>
      <c r="C9" s="132"/>
      <c r="D9" s="132"/>
      <c r="E9" s="132"/>
    </row>
    <row r="10" spans="1:5" ht="19.5" customHeight="1" thickBot="1" x14ac:dyDescent="0.35">
      <c r="A10" s="133"/>
      <c r="B10" s="132"/>
      <c r="C10" s="132"/>
      <c r="D10" s="132"/>
      <c r="E10" s="132"/>
    </row>
    <row r="11" spans="1:5" ht="19.5" customHeight="1" thickBot="1" x14ac:dyDescent="0.35">
      <c r="A11" s="133"/>
      <c r="B11" s="132"/>
      <c r="C11" s="132"/>
      <c r="D11" s="132"/>
      <c r="E11" s="132"/>
    </row>
    <row r="12" spans="1:5" ht="19.5" customHeight="1" thickBot="1" x14ac:dyDescent="0.35">
      <c r="A12" s="133"/>
      <c r="B12" s="132"/>
      <c r="C12" s="132"/>
      <c r="D12" s="132"/>
      <c r="E12" s="156"/>
    </row>
    <row r="13" spans="1:5" ht="14.5" thickBot="1" x14ac:dyDescent="0.35">
      <c r="A13" s="133"/>
      <c r="B13" s="132"/>
      <c r="C13" s="132"/>
      <c r="D13" s="132"/>
      <c r="E13" s="132"/>
    </row>
    <row r="14" spans="1:5" ht="19.5" customHeight="1" thickBot="1" x14ac:dyDescent="0.35">
      <c r="A14" s="133"/>
      <c r="B14" s="132"/>
      <c r="C14" s="132"/>
      <c r="D14" s="132"/>
      <c r="E14" s="132"/>
    </row>
    <row r="15" spans="1:5" ht="19.5" customHeight="1" thickBot="1" x14ac:dyDescent="0.35">
      <c r="A15" s="133"/>
      <c r="B15" s="132"/>
      <c r="C15" s="132"/>
      <c r="D15" s="132"/>
      <c r="E15" s="132"/>
    </row>
    <row r="16" spans="1:5" ht="19.5" customHeight="1" thickBot="1" x14ac:dyDescent="0.35">
      <c r="A16" s="133"/>
      <c r="B16" s="132"/>
      <c r="C16" s="132"/>
      <c r="D16" s="132"/>
      <c r="E16" s="132"/>
    </row>
    <row r="17" spans="1:5" ht="19.5" customHeight="1" thickBot="1" x14ac:dyDescent="0.35">
      <c r="A17" s="133"/>
      <c r="B17" s="132"/>
      <c r="C17" s="132"/>
      <c r="D17" s="132"/>
      <c r="E17" s="132"/>
    </row>
    <row r="18" spans="1:5" ht="19.5" customHeight="1" thickBot="1" x14ac:dyDescent="0.35">
      <c r="A18" s="133"/>
      <c r="B18" s="132"/>
      <c r="C18" s="132"/>
      <c r="D18" s="132"/>
      <c r="E18" s="132"/>
    </row>
    <row r="19" spans="1:5" ht="19.5" customHeight="1" thickBot="1" x14ac:dyDescent="0.35">
      <c r="A19" s="133"/>
      <c r="B19" s="132"/>
      <c r="C19" s="132"/>
      <c r="D19" s="132"/>
      <c r="E19" s="132"/>
    </row>
    <row r="20" spans="1:5" ht="19.5" customHeight="1" thickBot="1" x14ac:dyDescent="0.35">
      <c r="A20" s="133"/>
      <c r="B20" s="132"/>
      <c r="C20" s="132"/>
      <c r="D20" s="132"/>
      <c r="E20" s="132"/>
    </row>
    <row r="21" spans="1:5" ht="19.5" customHeight="1" thickBot="1" x14ac:dyDescent="0.35">
      <c r="A21" s="133"/>
      <c r="B21" s="132"/>
      <c r="C21" s="132"/>
      <c r="D21" s="132"/>
      <c r="E21" s="132"/>
    </row>
    <row r="22" spans="1:5" ht="19.5" customHeight="1" thickBot="1" x14ac:dyDescent="0.35">
      <c r="A22" s="133"/>
      <c r="B22" s="132"/>
      <c r="C22" s="132"/>
      <c r="D22" s="132"/>
      <c r="E22" s="132"/>
    </row>
    <row r="23" spans="1:5" ht="19.5" customHeight="1" thickBot="1" x14ac:dyDescent="0.35">
      <c r="A23" s="133"/>
      <c r="B23" s="132"/>
      <c r="C23" s="132"/>
      <c r="D23" s="132"/>
      <c r="E23" s="132"/>
    </row>
    <row r="24" spans="1:5" ht="19.5" customHeight="1" thickBot="1" x14ac:dyDescent="0.35">
      <c r="A24" s="133"/>
      <c r="B24" s="132"/>
      <c r="C24" s="132"/>
      <c r="D24" s="132"/>
      <c r="E24" s="132"/>
    </row>
    <row r="25" spans="1:5" ht="19.5" customHeight="1" thickBot="1" x14ac:dyDescent="0.35">
      <c r="A25" s="133"/>
      <c r="B25" s="132"/>
      <c r="C25" s="132"/>
      <c r="D25" s="132"/>
      <c r="E25" s="132"/>
    </row>
    <row r="26" spans="1:5" ht="19.5" customHeight="1" thickBot="1" x14ac:dyDescent="0.35">
      <c r="A26" s="133"/>
      <c r="B26" s="132"/>
      <c r="C26" s="132"/>
      <c r="D26" s="132"/>
      <c r="E26" s="132"/>
    </row>
    <row r="27" spans="1:5" ht="19.5" customHeight="1" thickBot="1" x14ac:dyDescent="0.35">
      <c r="A27" s="133"/>
      <c r="B27" s="132"/>
      <c r="C27" s="132"/>
      <c r="D27" s="132"/>
      <c r="E27" s="132"/>
    </row>
    <row r="28" spans="1:5" ht="19.5" customHeight="1" thickBot="1" x14ac:dyDescent="0.35">
      <c r="A28" s="133"/>
      <c r="B28" s="132"/>
      <c r="C28" s="132"/>
      <c r="D28" s="132"/>
      <c r="E28" s="132"/>
    </row>
    <row r="29" spans="1:5" ht="19.5" customHeight="1" thickBot="1" x14ac:dyDescent="0.35">
      <c r="A29" s="133"/>
      <c r="B29" s="132"/>
      <c r="C29" s="132"/>
      <c r="D29" s="132"/>
      <c r="E29" s="132"/>
    </row>
    <row r="30" spans="1:5" ht="19.5" customHeight="1" thickBot="1" x14ac:dyDescent="0.35">
      <c r="A30" s="133"/>
      <c r="B30" s="132"/>
      <c r="C30" s="132"/>
      <c r="D30" s="132"/>
      <c r="E30" s="132"/>
    </row>
    <row r="31" spans="1:5" ht="19.5" customHeight="1" thickBot="1" x14ac:dyDescent="0.35">
      <c r="A31" s="133"/>
      <c r="B31" s="132"/>
      <c r="C31" s="132"/>
      <c r="D31" s="132"/>
      <c r="E31" s="132"/>
    </row>
    <row r="32" spans="1:5" ht="19.5" customHeight="1" thickBot="1" x14ac:dyDescent="0.35">
      <c r="A32" s="133"/>
      <c r="B32" s="132"/>
      <c r="C32" s="132"/>
      <c r="D32" s="132"/>
      <c r="E32" s="132"/>
    </row>
    <row r="33" spans="1:5" ht="19.5" customHeight="1" thickBot="1" x14ac:dyDescent="0.35">
      <c r="A33" s="133"/>
      <c r="B33" s="132"/>
      <c r="C33" s="132"/>
      <c r="D33" s="132"/>
      <c r="E33" s="132"/>
    </row>
    <row r="34" spans="1:5" ht="19.5" customHeight="1" thickBot="1" x14ac:dyDescent="0.35">
      <c r="A34" s="133"/>
      <c r="B34" s="132"/>
      <c r="C34" s="132"/>
      <c r="D34" s="132"/>
      <c r="E34" s="132"/>
    </row>
    <row r="35" spans="1:5" ht="19.5" customHeight="1" thickBot="1" x14ac:dyDescent="0.35">
      <c r="A35" s="133"/>
      <c r="B35" s="132"/>
      <c r="C35" s="132"/>
      <c r="D35" s="132"/>
      <c r="E35" s="132"/>
    </row>
    <row r="36" spans="1:5" ht="19.5" customHeight="1" thickBot="1" x14ac:dyDescent="0.35">
      <c r="A36" s="133"/>
      <c r="B36" s="132"/>
      <c r="C36" s="132"/>
      <c r="D36" s="132"/>
      <c r="E36" s="132"/>
    </row>
    <row r="37" spans="1:5" ht="19.5" customHeight="1" thickBot="1" x14ac:dyDescent="0.35">
      <c r="A37" s="133"/>
      <c r="B37" s="132"/>
      <c r="C37" s="132"/>
      <c r="D37" s="132"/>
      <c r="E37" s="132"/>
    </row>
    <row r="38" spans="1:5" ht="19.5" customHeight="1" thickBot="1" x14ac:dyDescent="0.35">
      <c r="A38" s="133"/>
      <c r="B38" s="132"/>
      <c r="C38" s="132"/>
      <c r="D38" s="132"/>
      <c r="E38" s="132"/>
    </row>
    <row r="39" spans="1:5" ht="19.5" customHeight="1" thickBot="1" x14ac:dyDescent="0.35">
      <c r="A39" s="133"/>
      <c r="B39" s="132"/>
      <c r="C39" s="132"/>
      <c r="D39" s="132"/>
      <c r="E39" s="132"/>
    </row>
    <row r="40" spans="1:5" ht="19.5" customHeight="1" thickBot="1" x14ac:dyDescent="0.35">
      <c r="A40" s="133"/>
      <c r="B40" s="132"/>
      <c r="C40" s="132"/>
      <c r="D40" s="132"/>
      <c r="E40" s="132"/>
    </row>
    <row r="41" spans="1:5" ht="19.5" customHeight="1" thickBot="1" x14ac:dyDescent="0.35">
      <c r="A41" s="133"/>
      <c r="B41" s="132"/>
      <c r="C41" s="132"/>
      <c r="D41" s="132"/>
      <c r="E41" s="132"/>
    </row>
    <row r="42" spans="1:5" ht="19.5" customHeight="1" thickBot="1" x14ac:dyDescent="0.35">
      <c r="A42" s="133"/>
      <c r="B42" s="132"/>
      <c r="C42" s="132"/>
      <c r="D42" s="132"/>
      <c r="E42" s="132"/>
    </row>
    <row r="43" spans="1:5" ht="19.5" customHeight="1" thickBot="1" x14ac:dyDescent="0.35">
      <c r="A43" s="133"/>
      <c r="B43" s="132"/>
      <c r="C43" s="132"/>
      <c r="D43" s="132"/>
      <c r="E43" s="132"/>
    </row>
    <row r="44" spans="1:5" ht="19.5" customHeight="1" thickBot="1" x14ac:dyDescent="0.35">
      <c r="A44" s="133"/>
      <c r="B44" s="132"/>
      <c r="C44" s="132"/>
      <c r="D44" s="132"/>
      <c r="E44" s="132"/>
    </row>
    <row r="45" spans="1:5" ht="19.5" customHeight="1" thickBot="1" x14ac:dyDescent="0.35">
      <c r="A45" s="133"/>
      <c r="B45" s="132"/>
      <c r="C45" s="132"/>
      <c r="D45" s="132"/>
      <c r="E45" s="132"/>
    </row>
    <row r="46" spans="1:5" ht="19.5" customHeight="1" thickBot="1" x14ac:dyDescent="0.35">
      <c r="A46" s="133"/>
      <c r="B46" s="132"/>
      <c r="C46" s="132"/>
      <c r="D46" s="132"/>
      <c r="E46" s="132"/>
    </row>
    <row r="47" spans="1:5" ht="19.5" customHeight="1" thickBot="1" x14ac:dyDescent="0.35">
      <c r="A47" s="133"/>
      <c r="B47" s="132"/>
      <c r="C47" s="132"/>
      <c r="D47" s="132"/>
      <c r="E47" s="132"/>
    </row>
    <row r="48" spans="1:5" ht="19.5" customHeight="1" thickBot="1" x14ac:dyDescent="0.35">
      <c r="A48" s="133"/>
      <c r="B48" s="132"/>
      <c r="C48" s="132"/>
      <c r="D48" s="132"/>
      <c r="E48" s="132"/>
    </row>
    <row r="49" spans="1:5" ht="19.5" customHeight="1" thickBot="1" x14ac:dyDescent="0.35">
      <c r="A49" s="133"/>
      <c r="B49" s="132"/>
      <c r="C49" s="132"/>
      <c r="D49" s="132"/>
      <c r="E49" s="132"/>
    </row>
    <row r="50" spans="1:5" ht="19.5" customHeight="1" thickBot="1" x14ac:dyDescent="0.35">
      <c r="A50" s="133"/>
      <c r="B50" s="132"/>
      <c r="C50" s="132"/>
      <c r="D50" s="132"/>
      <c r="E50" s="132"/>
    </row>
    <row r="51" spans="1:5" ht="19.5" customHeight="1" thickBot="1" x14ac:dyDescent="0.35">
      <c r="A51" s="133"/>
      <c r="B51" s="132"/>
      <c r="C51" s="132"/>
      <c r="D51" s="132"/>
      <c r="E51" s="132"/>
    </row>
    <row r="52" spans="1:5" ht="19.5" customHeight="1" thickBot="1" x14ac:dyDescent="0.35">
      <c r="A52" s="133"/>
      <c r="B52" s="132"/>
      <c r="C52" s="132"/>
      <c r="D52" s="132"/>
      <c r="E52" s="132"/>
    </row>
    <row r="53" spans="1:5" ht="19.5" customHeight="1" thickBot="1" x14ac:dyDescent="0.35">
      <c r="A53" s="133"/>
      <c r="B53" s="132"/>
      <c r="C53" s="132"/>
      <c r="D53" s="132"/>
      <c r="E53" s="132"/>
    </row>
    <row r="54" spans="1:5" ht="19.5" customHeight="1" thickBot="1" x14ac:dyDescent="0.35">
      <c r="A54" s="133"/>
      <c r="B54" s="132"/>
      <c r="C54" s="132"/>
      <c r="D54" s="132"/>
      <c r="E54" s="132"/>
    </row>
    <row r="55" spans="1:5" ht="19.5" customHeight="1" thickBot="1" x14ac:dyDescent="0.35">
      <c r="A55" s="133"/>
      <c r="B55" s="132"/>
      <c r="C55" s="132"/>
      <c r="D55" s="132"/>
      <c r="E55" s="132"/>
    </row>
    <row r="56" spans="1:5" ht="14.5" thickBot="1" x14ac:dyDescent="0.35">
      <c r="A56" s="189" t="s">
        <v>56</v>
      </c>
      <c r="B56" s="190">
        <f>SUM(B6:B55)</f>
        <v>0</v>
      </c>
      <c r="C56" s="190">
        <f t="shared" ref="C56" si="0">SUM(C6:C55)</f>
        <v>0</v>
      </c>
      <c r="D56" s="190">
        <f>SUM(D6:D55)</f>
        <v>0</v>
      </c>
      <c r="E56" s="167"/>
    </row>
    <row r="57" spans="1:5" s="167" customFormat="1" ht="14.5" thickBot="1" x14ac:dyDescent="0.35">
      <c r="A57" s="191" t="s">
        <v>224</v>
      </c>
      <c r="B57" s="192"/>
      <c r="C57" s="193"/>
      <c r="D57" s="194"/>
    </row>
    <row r="58" spans="1:5" s="167" customFormat="1" x14ac:dyDescent="0.3"/>
    <row r="59" spans="1:5" s="167" customFormat="1" x14ac:dyDescent="0.3"/>
    <row r="60" spans="1:5" s="167" customFormat="1" x14ac:dyDescent="0.3"/>
    <row r="61" spans="1:5" s="167" customFormat="1" x14ac:dyDescent="0.3"/>
    <row r="62" spans="1:5" s="167" customFormat="1" x14ac:dyDescent="0.3"/>
    <row r="63" spans="1:5" s="167" customFormat="1" x14ac:dyDescent="0.3"/>
    <row r="64" spans="1:5" s="167" customFormat="1" x14ac:dyDescent="0.3"/>
    <row r="65" s="167" customFormat="1" x14ac:dyDescent="0.3"/>
    <row r="66" s="167" customFormat="1" x14ac:dyDescent="0.3"/>
    <row r="67" s="167" customFormat="1" x14ac:dyDescent="0.3"/>
    <row r="68" s="167" customFormat="1" x14ac:dyDescent="0.3"/>
    <row r="69" s="167" customFormat="1" x14ac:dyDescent="0.3"/>
    <row r="70" s="167" customFormat="1" x14ac:dyDescent="0.3"/>
    <row r="71" s="167" customFormat="1" x14ac:dyDescent="0.3"/>
    <row r="72" s="167" customFormat="1" x14ac:dyDescent="0.3"/>
    <row r="73" s="167" customFormat="1" x14ac:dyDescent="0.3"/>
    <row r="74" s="167" customFormat="1" x14ac:dyDescent="0.3"/>
    <row r="75" s="167" customFormat="1" x14ac:dyDescent="0.3"/>
    <row r="76" s="167" customFormat="1" x14ac:dyDescent="0.3"/>
    <row r="77" s="167" customFormat="1" x14ac:dyDescent="0.3"/>
    <row r="78" s="167" customFormat="1" x14ac:dyDescent="0.3"/>
    <row r="79" s="167" customFormat="1" x14ac:dyDescent="0.3"/>
    <row r="80" s="167" customFormat="1" x14ac:dyDescent="0.3"/>
    <row r="81" s="167" customFormat="1" x14ac:dyDescent="0.3"/>
    <row r="82" s="167" customFormat="1" x14ac:dyDescent="0.3"/>
    <row r="83" s="167" customFormat="1" x14ac:dyDescent="0.3"/>
    <row r="84" s="167" customFormat="1" x14ac:dyDescent="0.3"/>
    <row r="85" s="167" customFormat="1" x14ac:dyDescent="0.3"/>
    <row r="86" s="167" customFormat="1" x14ac:dyDescent="0.3"/>
    <row r="87" s="167" customFormat="1" x14ac:dyDescent="0.3"/>
    <row r="88" s="167" customFormat="1" x14ac:dyDescent="0.3"/>
    <row r="89" s="167" customFormat="1" x14ac:dyDescent="0.3"/>
    <row r="90" s="167" customFormat="1" x14ac:dyDescent="0.3"/>
    <row r="91" s="167" customFormat="1" x14ac:dyDescent="0.3"/>
    <row r="92" s="167" customFormat="1" x14ac:dyDescent="0.3"/>
    <row r="93" s="167" customFormat="1" x14ac:dyDescent="0.3"/>
    <row r="94" s="167" customFormat="1" x14ac:dyDescent="0.3"/>
    <row r="95" s="167" customFormat="1" x14ac:dyDescent="0.3"/>
    <row r="96" s="167" customFormat="1" x14ac:dyDescent="0.3"/>
    <row r="97" s="167" customFormat="1" x14ac:dyDescent="0.3"/>
    <row r="98" s="167" customFormat="1" x14ac:dyDescent="0.3"/>
    <row r="99" s="167" customFormat="1" x14ac:dyDescent="0.3"/>
    <row r="100" s="167" customFormat="1" x14ac:dyDescent="0.3"/>
    <row r="101" s="167" customFormat="1" x14ac:dyDescent="0.3"/>
    <row r="102" s="167" customFormat="1" x14ac:dyDescent="0.3"/>
    <row r="103" s="167" customFormat="1" x14ac:dyDescent="0.3"/>
    <row r="104" s="167" customFormat="1" x14ac:dyDescent="0.3"/>
    <row r="105" s="167" customFormat="1" x14ac:dyDescent="0.3"/>
    <row r="106" s="167" customFormat="1" x14ac:dyDescent="0.3"/>
    <row r="107" s="167" customFormat="1" x14ac:dyDescent="0.3"/>
    <row r="108" s="167" customFormat="1" x14ac:dyDescent="0.3"/>
    <row r="109" s="167" customFormat="1" x14ac:dyDescent="0.3"/>
    <row r="110" s="167" customFormat="1" x14ac:dyDescent="0.3"/>
    <row r="111" s="167" customFormat="1" x14ac:dyDescent="0.3"/>
    <row r="112" s="167" customFormat="1" x14ac:dyDescent="0.3"/>
    <row r="113" s="167" customFormat="1" x14ac:dyDescent="0.3"/>
    <row r="114" s="167" customFormat="1" x14ac:dyDescent="0.3"/>
    <row r="115" s="167" customFormat="1" x14ac:dyDescent="0.3"/>
    <row r="116" s="167" customFormat="1" x14ac:dyDescent="0.3"/>
    <row r="117" s="167" customFormat="1" x14ac:dyDescent="0.3"/>
    <row r="118" s="167" customFormat="1" x14ac:dyDescent="0.3"/>
    <row r="119" s="167" customFormat="1" x14ac:dyDescent="0.3"/>
    <row r="120" s="167" customFormat="1" x14ac:dyDescent="0.3"/>
    <row r="121" s="167" customFormat="1" x14ac:dyDescent="0.3"/>
    <row r="122" s="167" customFormat="1" x14ac:dyDescent="0.3"/>
    <row r="123" s="167" customFormat="1" x14ac:dyDescent="0.3"/>
    <row r="124" s="167" customFormat="1" x14ac:dyDescent="0.3"/>
    <row r="125" s="167" customFormat="1" x14ac:dyDescent="0.3"/>
    <row r="126" s="167" customFormat="1" x14ac:dyDescent="0.3"/>
    <row r="127" s="167" customFormat="1" x14ac:dyDescent="0.3"/>
    <row r="128" s="167" customFormat="1" x14ac:dyDescent="0.3"/>
    <row r="129" s="167" customFormat="1" x14ac:dyDescent="0.3"/>
    <row r="130" s="167" customFormat="1" x14ac:dyDescent="0.3"/>
    <row r="131" s="167" customFormat="1" x14ac:dyDescent="0.3"/>
    <row r="132" s="167" customFormat="1" x14ac:dyDescent="0.3"/>
    <row r="133" s="167" customFormat="1" x14ac:dyDescent="0.3"/>
    <row r="134" s="167" customFormat="1" x14ac:dyDescent="0.3"/>
    <row r="135" s="167" customFormat="1" x14ac:dyDescent="0.3"/>
    <row r="136" s="167" customFormat="1" x14ac:dyDescent="0.3"/>
    <row r="137" s="167" customFormat="1" x14ac:dyDescent="0.3"/>
    <row r="138" s="167" customFormat="1" x14ac:dyDescent="0.3"/>
    <row r="139" s="167" customFormat="1" x14ac:dyDescent="0.3"/>
    <row r="140" s="167" customFormat="1" x14ac:dyDescent="0.3"/>
    <row r="141" s="167" customFormat="1" x14ac:dyDescent="0.3"/>
    <row r="142" s="167" customFormat="1" x14ac:dyDescent="0.3"/>
    <row r="143" s="167" customFormat="1" x14ac:dyDescent="0.3"/>
    <row r="144" s="167" customFormat="1" x14ac:dyDescent="0.3"/>
    <row r="145" s="167" customFormat="1" x14ac:dyDescent="0.3"/>
    <row r="146" s="167" customFormat="1" x14ac:dyDescent="0.3"/>
    <row r="147" s="167" customFormat="1" x14ac:dyDescent="0.3"/>
    <row r="148" s="167" customFormat="1" x14ac:dyDescent="0.3"/>
    <row r="149" s="167" customFormat="1" x14ac:dyDescent="0.3"/>
    <row r="150" s="167" customFormat="1" x14ac:dyDescent="0.3"/>
    <row r="151" s="167" customFormat="1" x14ac:dyDescent="0.3"/>
    <row r="152" s="167" customFormat="1" x14ac:dyDescent="0.3"/>
    <row r="153" s="167" customFormat="1" x14ac:dyDescent="0.3"/>
    <row r="154" s="167" customFormat="1" x14ac:dyDescent="0.3"/>
    <row r="155" s="167" customFormat="1" x14ac:dyDescent="0.3"/>
    <row r="156" s="167" customFormat="1" x14ac:dyDescent="0.3"/>
    <row r="157" s="167" customFormat="1" x14ac:dyDescent="0.3"/>
    <row r="158" s="167" customFormat="1" x14ac:dyDescent="0.3"/>
    <row r="159" s="167" customFormat="1" x14ac:dyDescent="0.3"/>
    <row r="160" s="167" customFormat="1" x14ac:dyDescent="0.3"/>
    <row r="161" s="167" customFormat="1" x14ac:dyDescent="0.3"/>
    <row r="162" s="167" customFormat="1" x14ac:dyDescent="0.3"/>
    <row r="163" s="167" customFormat="1" x14ac:dyDescent="0.3"/>
    <row r="164" s="167" customFormat="1" x14ac:dyDescent="0.3"/>
    <row r="165" s="167" customFormat="1" x14ac:dyDescent="0.3"/>
    <row r="166" s="167" customFormat="1" x14ac:dyDescent="0.3"/>
    <row r="167" s="167" customFormat="1" x14ac:dyDescent="0.3"/>
    <row r="168" s="167" customFormat="1" x14ac:dyDescent="0.3"/>
    <row r="169" s="167" customFormat="1" x14ac:dyDescent="0.3"/>
    <row r="170" s="167" customFormat="1" x14ac:dyDescent="0.3"/>
    <row r="171" s="167" customFormat="1" x14ac:dyDescent="0.3"/>
    <row r="172" s="167" customFormat="1" x14ac:dyDescent="0.3"/>
    <row r="173" s="167" customFormat="1" x14ac:dyDescent="0.3"/>
    <row r="174" s="167" customFormat="1" x14ac:dyDescent="0.3"/>
    <row r="175" s="167" customFormat="1" x14ac:dyDescent="0.3"/>
    <row r="176" s="167" customFormat="1" x14ac:dyDescent="0.3"/>
    <row r="177" s="167" customFormat="1" x14ac:dyDescent="0.3"/>
    <row r="178" s="167" customFormat="1" x14ac:dyDescent="0.3"/>
    <row r="179" s="167" customFormat="1" x14ac:dyDescent="0.3"/>
    <row r="180" s="167" customFormat="1" x14ac:dyDescent="0.3"/>
    <row r="181" s="167" customFormat="1" x14ac:dyDescent="0.3"/>
    <row r="182" s="167" customFormat="1" x14ac:dyDescent="0.3"/>
    <row r="183" s="167" customFormat="1" x14ac:dyDescent="0.3"/>
    <row r="184" s="167" customFormat="1" x14ac:dyDescent="0.3"/>
    <row r="185" s="167" customFormat="1" x14ac:dyDescent="0.3"/>
    <row r="186" s="167" customFormat="1" x14ac:dyDescent="0.3"/>
    <row r="187" s="167" customFormat="1" x14ac:dyDescent="0.3"/>
    <row r="188" s="167" customFormat="1" x14ac:dyDescent="0.3"/>
    <row r="189" s="167" customFormat="1" x14ac:dyDescent="0.3"/>
    <row r="190" s="167" customFormat="1" x14ac:dyDescent="0.3"/>
    <row r="191" s="167" customFormat="1" x14ac:dyDescent="0.3"/>
    <row r="192" s="167" customFormat="1" x14ac:dyDescent="0.3"/>
    <row r="193" s="167" customFormat="1" x14ac:dyDescent="0.3"/>
    <row r="194" s="167" customFormat="1" x14ac:dyDescent="0.3"/>
    <row r="195" s="167" customFormat="1" x14ac:dyDescent="0.3"/>
    <row r="196" s="167" customFormat="1" x14ac:dyDescent="0.3"/>
    <row r="197" s="167" customFormat="1" x14ac:dyDescent="0.3"/>
    <row r="198" s="167" customFormat="1" x14ac:dyDescent="0.3"/>
    <row r="199" s="167" customFormat="1" x14ac:dyDescent="0.3"/>
    <row r="200" s="167" customFormat="1" x14ac:dyDescent="0.3"/>
    <row r="201" s="167" customFormat="1" x14ac:dyDescent="0.3"/>
    <row r="202" s="167" customFormat="1" x14ac:dyDescent="0.3"/>
    <row r="203" s="167" customFormat="1" x14ac:dyDescent="0.3"/>
    <row r="204" s="167" customFormat="1" x14ac:dyDescent="0.3"/>
    <row r="205" s="167" customFormat="1" x14ac:dyDescent="0.3"/>
    <row r="206" s="167" customFormat="1" x14ac:dyDescent="0.3"/>
    <row r="207" s="167" customFormat="1" x14ac:dyDescent="0.3"/>
    <row r="208" s="167" customFormat="1" x14ac:dyDescent="0.3"/>
    <row r="209" s="167" customFormat="1" x14ac:dyDescent="0.3"/>
    <row r="210" s="167" customFormat="1" x14ac:dyDescent="0.3"/>
    <row r="211" s="167" customFormat="1" x14ac:dyDescent="0.3"/>
    <row r="212" s="167" customFormat="1" x14ac:dyDescent="0.3"/>
    <row r="213" s="167" customFormat="1" x14ac:dyDescent="0.3"/>
    <row r="214" s="167" customFormat="1" x14ac:dyDescent="0.3"/>
    <row r="215" s="167" customFormat="1" x14ac:dyDescent="0.3"/>
    <row r="216" s="167" customFormat="1" x14ac:dyDescent="0.3"/>
    <row r="217" s="167" customFormat="1" x14ac:dyDescent="0.3"/>
    <row r="218" s="167" customFormat="1" x14ac:dyDescent="0.3"/>
    <row r="219" s="167" customFormat="1" x14ac:dyDescent="0.3"/>
    <row r="220" s="167" customFormat="1" x14ac:dyDescent="0.3"/>
    <row r="221" s="167" customFormat="1" x14ac:dyDescent="0.3"/>
    <row r="222" s="167" customFormat="1" x14ac:dyDescent="0.3"/>
    <row r="223" s="167" customFormat="1" x14ac:dyDescent="0.3"/>
    <row r="224" s="167" customFormat="1" x14ac:dyDescent="0.3"/>
    <row r="225" s="167" customFormat="1" x14ac:dyDescent="0.3"/>
    <row r="226" s="167" customFormat="1" x14ac:dyDescent="0.3"/>
    <row r="227" s="167" customFormat="1" x14ac:dyDescent="0.3"/>
    <row r="228" s="167" customFormat="1" x14ac:dyDescent="0.3"/>
    <row r="229" s="167" customFormat="1" x14ac:dyDescent="0.3"/>
    <row r="230" s="167" customFormat="1" x14ac:dyDescent="0.3"/>
    <row r="231" s="167" customFormat="1" x14ac:dyDescent="0.3"/>
    <row r="232" s="167" customFormat="1" x14ac:dyDescent="0.3"/>
    <row r="233" s="167" customFormat="1" x14ac:dyDescent="0.3"/>
    <row r="234" s="167" customFormat="1" x14ac:dyDescent="0.3"/>
    <row r="235" s="167" customFormat="1" x14ac:dyDescent="0.3"/>
    <row r="236" s="167" customFormat="1" x14ac:dyDescent="0.3"/>
    <row r="237" s="167" customFormat="1" x14ac:dyDescent="0.3"/>
    <row r="238" s="167" customFormat="1" x14ac:dyDescent="0.3"/>
    <row r="239" s="167" customFormat="1" x14ac:dyDescent="0.3"/>
    <row r="240" s="167" customFormat="1" x14ac:dyDescent="0.3"/>
    <row r="241" s="167" customFormat="1" x14ac:dyDescent="0.3"/>
    <row r="242" s="167" customFormat="1" x14ac:dyDescent="0.3"/>
    <row r="243" s="167" customFormat="1" x14ac:dyDescent="0.3"/>
    <row r="244" s="167" customFormat="1" x14ac:dyDescent="0.3"/>
  </sheetData>
  <mergeCells count="5">
    <mergeCell ref="A1:E1"/>
    <mergeCell ref="A2:E2"/>
    <mergeCell ref="A3:A4"/>
    <mergeCell ref="B3:D3"/>
    <mergeCell ref="E3:E4"/>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BT265"/>
  <sheetViews>
    <sheetView topLeftCell="A2" workbookViewId="0">
      <selection activeCell="P5" sqref="P5"/>
    </sheetView>
  </sheetViews>
  <sheetFormatPr baseColWidth="10" defaultColWidth="10.90625" defaultRowHeight="14" x14ac:dyDescent="0.3"/>
  <cols>
    <col min="1" max="1" width="20.26953125" style="168" customWidth="1"/>
    <col min="2" max="3" width="5.6328125" style="168" customWidth="1"/>
    <col min="4" max="4" width="8.26953125" style="168" customWidth="1"/>
    <col min="5" max="6" width="5.6328125" style="168" customWidth="1"/>
    <col min="7" max="7" width="8.36328125" style="168" customWidth="1"/>
    <col min="8" max="9" width="5.6328125" style="168" customWidth="1"/>
    <col min="10" max="10" width="8.453125" style="168" customWidth="1"/>
    <col min="11" max="13" width="8" style="168" customWidth="1"/>
    <col min="14" max="14" width="0" style="168" hidden="1" customWidth="1"/>
    <col min="15" max="20" width="10.90625" style="168"/>
    <col min="21" max="21" width="0" style="168" hidden="1" customWidth="1"/>
    <col min="22" max="27" width="10.90625" style="168"/>
    <col min="28" max="28" width="0" style="168" hidden="1" customWidth="1"/>
    <col min="29" max="40" width="10.90625" style="168"/>
    <col min="41" max="72" width="10.90625" style="167"/>
    <col min="73" max="16384" width="10.90625" style="168"/>
  </cols>
  <sheetData>
    <row r="1" spans="1:40" ht="15.5" customHeight="1" x14ac:dyDescent="0.3">
      <c r="A1" s="256" t="s">
        <v>52</v>
      </c>
      <c r="B1" s="257"/>
      <c r="C1" s="257"/>
      <c r="D1" s="257"/>
      <c r="E1" s="257"/>
      <c r="F1" s="257"/>
      <c r="G1" s="257"/>
      <c r="H1" s="257"/>
      <c r="I1" s="257"/>
      <c r="J1" s="257"/>
      <c r="K1" s="257"/>
      <c r="L1" s="257"/>
      <c r="M1" s="258"/>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row>
    <row r="2" spans="1:40" ht="70" customHeight="1" thickBot="1" x14ac:dyDescent="0.35">
      <c r="A2" s="259" t="s">
        <v>270</v>
      </c>
      <c r="B2" s="260"/>
      <c r="C2" s="260"/>
      <c r="D2" s="260"/>
      <c r="E2" s="260"/>
      <c r="F2" s="260"/>
      <c r="G2" s="260"/>
      <c r="H2" s="260"/>
      <c r="I2" s="260"/>
      <c r="J2" s="260"/>
      <c r="K2" s="260"/>
      <c r="L2" s="260"/>
      <c r="M2" s="261"/>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row>
    <row r="3" spans="1:40" ht="14.5" customHeight="1" thickBot="1" x14ac:dyDescent="0.35">
      <c r="A3" s="264" t="s">
        <v>0</v>
      </c>
      <c r="B3" s="254" t="s">
        <v>236</v>
      </c>
      <c r="C3" s="254"/>
      <c r="D3" s="254"/>
      <c r="E3" s="254"/>
      <c r="F3" s="254"/>
      <c r="G3" s="254"/>
      <c r="H3" s="254"/>
      <c r="I3" s="254"/>
      <c r="J3" s="255"/>
      <c r="K3" s="248" t="s">
        <v>53</v>
      </c>
      <c r="L3" s="249"/>
      <c r="M3" s="250"/>
      <c r="N3" s="266">
        <f>'General Farm Data'!$B$21</f>
        <v>2015</v>
      </c>
      <c r="O3" s="267"/>
      <c r="P3" s="267"/>
      <c r="Q3" s="267"/>
      <c r="R3" s="267"/>
      <c r="S3" s="267"/>
      <c r="T3" s="267"/>
      <c r="U3" s="268">
        <f>'General Farm Data'!$B$22</f>
        <v>2016</v>
      </c>
      <c r="V3" s="269"/>
      <c r="W3" s="269"/>
      <c r="X3" s="269"/>
      <c r="Y3" s="269"/>
      <c r="Z3" s="269"/>
      <c r="AA3" s="269"/>
      <c r="AB3" s="270">
        <f>'General Farm Data'!$B$23</f>
        <v>2017</v>
      </c>
      <c r="AC3" s="271"/>
      <c r="AD3" s="271"/>
      <c r="AE3" s="271"/>
      <c r="AF3" s="271"/>
      <c r="AG3" s="271"/>
      <c r="AH3" s="271"/>
      <c r="AI3" s="272" t="s">
        <v>92</v>
      </c>
      <c r="AJ3" s="273"/>
      <c r="AK3" s="273"/>
      <c r="AL3" s="273"/>
      <c r="AM3" s="273"/>
      <c r="AN3" s="273"/>
    </row>
    <row r="4" spans="1:40" ht="15" customHeight="1" thickBot="1" x14ac:dyDescent="0.35">
      <c r="A4" s="264"/>
      <c r="B4" s="262">
        <f>'General Farm Data'!$B$21</f>
        <v>2015</v>
      </c>
      <c r="C4" s="262"/>
      <c r="D4" s="263"/>
      <c r="E4" s="262">
        <f>'General Farm Data'!$B$22</f>
        <v>2016</v>
      </c>
      <c r="F4" s="262"/>
      <c r="G4" s="263"/>
      <c r="H4" s="262">
        <f>'General Farm Data'!$B$23</f>
        <v>2017</v>
      </c>
      <c r="I4" s="262"/>
      <c r="J4" s="263"/>
      <c r="K4" s="251"/>
      <c r="L4" s="252"/>
      <c r="M4" s="253"/>
      <c r="N4" s="274" t="s">
        <v>24</v>
      </c>
      <c r="O4" s="274" t="s">
        <v>96</v>
      </c>
      <c r="P4" s="23" t="s">
        <v>8</v>
      </c>
      <c r="Q4" s="23" t="s">
        <v>9</v>
      </c>
      <c r="R4" s="23" t="s">
        <v>10</v>
      </c>
      <c r="S4" s="23" t="s">
        <v>12</v>
      </c>
      <c r="T4" s="23" t="s">
        <v>13</v>
      </c>
      <c r="U4" s="276" t="s">
        <v>24</v>
      </c>
      <c r="V4" s="276" t="s">
        <v>96</v>
      </c>
      <c r="W4" s="26" t="s">
        <v>8</v>
      </c>
      <c r="X4" s="26" t="s">
        <v>9</v>
      </c>
      <c r="Y4" s="26" t="s">
        <v>10</v>
      </c>
      <c r="Z4" s="26" t="s">
        <v>12</v>
      </c>
      <c r="AA4" s="26" t="s">
        <v>13</v>
      </c>
      <c r="AB4" s="278" t="s">
        <v>24</v>
      </c>
      <c r="AC4" s="278" t="s">
        <v>96</v>
      </c>
      <c r="AD4" s="30" t="s">
        <v>8</v>
      </c>
      <c r="AE4" s="30" t="s">
        <v>9</v>
      </c>
      <c r="AF4" s="30" t="s">
        <v>10</v>
      </c>
      <c r="AG4" s="30" t="s">
        <v>12</v>
      </c>
      <c r="AH4" s="30" t="s">
        <v>13</v>
      </c>
      <c r="AI4" s="280" t="s">
        <v>96</v>
      </c>
      <c r="AJ4" s="28" t="s">
        <v>8</v>
      </c>
      <c r="AK4" s="28" t="s">
        <v>9</v>
      </c>
      <c r="AL4" s="28" t="s">
        <v>10</v>
      </c>
      <c r="AM4" s="28" t="s">
        <v>12</v>
      </c>
      <c r="AN4" s="28" t="s">
        <v>13</v>
      </c>
    </row>
    <row r="5" spans="1:40" ht="14.5" thickBot="1" x14ac:dyDescent="0.35">
      <c r="A5" s="265"/>
      <c r="B5" s="12" t="s">
        <v>225</v>
      </c>
      <c r="C5" s="12" t="s">
        <v>1</v>
      </c>
      <c r="D5" s="12" t="s">
        <v>54</v>
      </c>
      <c r="E5" s="12" t="s">
        <v>225</v>
      </c>
      <c r="F5" s="12" t="s">
        <v>1</v>
      </c>
      <c r="G5" s="12" t="s">
        <v>54</v>
      </c>
      <c r="H5" s="12" t="s">
        <v>225</v>
      </c>
      <c r="I5" s="12" t="s">
        <v>1</v>
      </c>
      <c r="J5" s="12" t="s">
        <v>54</v>
      </c>
      <c r="K5" s="12">
        <f>'General Farm Data'!$B$21</f>
        <v>2015</v>
      </c>
      <c r="L5" s="12">
        <f>'General Farm Data'!$B$22</f>
        <v>2016</v>
      </c>
      <c r="M5" s="12">
        <f>'General Farm Data'!$B$23</f>
        <v>2017</v>
      </c>
      <c r="N5" s="275"/>
      <c r="O5" s="275"/>
      <c r="P5" s="25" t="s">
        <v>272</v>
      </c>
      <c r="Q5" s="25" t="s">
        <v>272</v>
      </c>
      <c r="R5" s="25" t="s">
        <v>272</v>
      </c>
      <c r="S5" s="25" t="s">
        <v>272</v>
      </c>
      <c r="T5" s="25" t="s">
        <v>272</v>
      </c>
      <c r="U5" s="277"/>
      <c r="V5" s="277"/>
      <c r="W5" s="27" t="s">
        <v>272</v>
      </c>
      <c r="X5" s="27" t="s">
        <v>272</v>
      </c>
      <c r="Y5" s="27" t="s">
        <v>272</v>
      </c>
      <c r="Z5" s="27" t="s">
        <v>272</v>
      </c>
      <c r="AA5" s="27" t="s">
        <v>272</v>
      </c>
      <c r="AB5" s="279"/>
      <c r="AC5" s="279"/>
      <c r="AD5" s="32" t="s">
        <v>272</v>
      </c>
      <c r="AE5" s="32" t="s">
        <v>272</v>
      </c>
      <c r="AF5" s="32" t="s">
        <v>272</v>
      </c>
      <c r="AG5" s="32" t="s">
        <v>272</v>
      </c>
      <c r="AH5" s="32" t="s">
        <v>272</v>
      </c>
      <c r="AI5" s="281"/>
      <c r="AJ5" s="29" t="s">
        <v>272</v>
      </c>
      <c r="AK5" s="29" t="s">
        <v>272</v>
      </c>
      <c r="AL5" s="29" t="s">
        <v>272</v>
      </c>
      <c r="AM5" s="29" t="s">
        <v>272</v>
      </c>
      <c r="AN5" s="29" t="s">
        <v>272</v>
      </c>
    </row>
    <row r="6" spans="1:40" ht="20" customHeight="1" thickBot="1" x14ac:dyDescent="0.35">
      <c r="A6" s="65"/>
      <c r="B6" s="66"/>
      <c r="C6" s="66"/>
      <c r="D6" s="66"/>
      <c r="E6" s="66"/>
      <c r="F6" s="66"/>
      <c r="G6" s="66"/>
      <c r="H6" s="66"/>
      <c r="I6" s="66"/>
      <c r="J6" s="66"/>
      <c r="K6" s="66"/>
      <c r="L6" s="66"/>
      <c r="M6" s="66"/>
      <c r="N6" s="64"/>
      <c r="O6" s="64"/>
      <c r="P6" s="64"/>
      <c r="Q6" s="64"/>
      <c r="R6" s="64"/>
      <c r="S6" s="64"/>
      <c r="T6" s="64"/>
      <c r="U6" s="64"/>
      <c r="V6" s="64"/>
      <c r="W6" s="64"/>
      <c r="X6" s="64"/>
      <c r="Y6" s="64"/>
      <c r="Z6" s="64"/>
      <c r="AA6" s="64"/>
      <c r="AB6" s="64"/>
      <c r="AC6" s="64"/>
      <c r="AD6" s="64"/>
      <c r="AE6" s="64"/>
      <c r="AF6" s="64"/>
      <c r="AG6" s="64"/>
      <c r="AH6" s="64"/>
      <c r="AI6" s="87"/>
      <c r="AJ6" s="64"/>
      <c r="AK6" s="64"/>
      <c r="AL6" s="64"/>
      <c r="AM6" s="64"/>
      <c r="AN6" s="64"/>
    </row>
    <row r="7" spans="1:40" ht="20" customHeight="1" thickBot="1" x14ac:dyDescent="0.35">
      <c r="A7" s="102">
        <v>1</v>
      </c>
      <c r="B7" s="132"/>
      <c r="C7" s="132"/>
      <c r="D7" s="94">
        <f>C7*B7</f>
        <v>0</v>
      </c>
      <c r="E7" s="132"/>
      <c r="F7" s="132"/>
      <c r="G7" s="94">
        <f>F7*E7</f>
        <v>0</v>
      </c>
      <c r="H7" s="132"/>
      <c r="I7" s="132"/>
      <c r="J7" s="94">
        <f>I7*H7</f>
        <v>0</v>
      </c>
      <c r="K7" s="132"/>
      <c r="L7" s="132"/>
      <c r="M7" s="132"/>
      <c r="N7" s="10">
        <f>INDEX('Nutrient Contents'!$C$7:$C$51,A7)</f>
        <v>1</v>
      </c>
      <c r="O7" s="10">
        <f t="shared" ref="O7:O41" si="0">IF(K7&gt;0,K7,D7)*1000</f>
        <v>0</v>
      </c>
      <c r="P7" s="10">
        <f>INDEX('Nutrient Contents'!$H$7:$H$50,Input!N7)*Input!O7/100</f>
        <v>0</v>
      </c>
      <c r="Q7" s="10">
        <f>INDEX('Nutrient Contents'!$I$7:$I$50,Input!N7)*Input!O7/100</f>
        <v>0</v>
      </c>
      <c r="R7" s="10">
        <f>INDEX('Nutrient Contents'!$J$7:$J$50,Input!N7)*Input!O7/100</f>
        <v>0</v>
      </c>
      <c r="S7" s="10">
        <f>INDEX('Nutrient Contents'!$L$7:$L$50,Input!N7)*Input!O7/100</f>
        <v>0</v>
      </c>
      <c r="T7" s="10">
        <f>INDEX('Nutrient Contents'!$M$7:$M$50,Input!N7)*Input!O7/100</f>
        <v>0</v>
      </c>
      <c r="U7" s="10">
        <f>INDEX('Nutrient Contents'!$C$7:$C$51,A7)</f>
        <v>1</v>
      </c>
      <c r="V7" s="10">
        <f t="shared" ref="V7:V41" si="1">IF(L7&gt;0,L7,G7)*1000</f>
        <v>0</v>
      </c>
      <c r="W7" s="10">
        <f>INDEX('Nutrient Contents'!$H$7:$H$50,Input!U7)*Input!V7/100</f>
        <v>0</v>
      </c>
      <c r="X7" s="10">
        <f>INDEX('Nutrient Contents'!$I$7:$I$50,Input!U7)*Input!V7/100</f>
        <v>0</v>
      </c>
      <c r="Y7" s="10">
        <f>INDEX('Nutrient Contents'!$J$7:$J$50,Input!U7)*Input!V7/100</f>
        <v>0</v>
      </c>
      <c r="Z7" s="10">
        <f>INDEX('Nutrient Contents'!$L$7:$L$50,Input!U7)*Input!V7/100</f>
        <v>0</v>
      </c>
      <c r="AA7" s="10">
        <f>INDEX('Nutrient Contents'!$M$7:$M$50,Input!U7)*Input!V7/100</f>
        <v>0</v>
      </c>
      <c r="AB7" s="10">
        <f>INDEX('Nutrient Contents'!$C$7:$C$51,A7)</f>
        <v>1</v>
      </c>
      <c r="AC7" s="10">
        <f t="shared" ref="AC7:AC41" si="2">IF(M7&gt;0,M7,J7)*1000</f>
        <v>0</v>
      </c>
      <c r="AD7" s="10">
        <f>INDEX('Nutrient Contents'!$H$7:$H$50,Input!AB7)*Input!AC7/100</f>
        <v>0</v>
      </c>
      <c r="AE7" s="10">
        <f>INDEX('Nutrient Contents'!$I$7:$I$50,Input!AB7)*Input!AC7/100</f>
        <v>0</v>
      </c>
      <c r="AF7" s="10">
        <f>INDEX('Nutrient Contents'!$J$7:$J$50,Input!AB7)*Input!AC7/100</f>
        <v>0</v>
      </c>
      <c r="AG7" s="10">
        <f>INDEX('Nutrient Contents'!$L$7:$L$50,Input!AB7)*Input!AC7/100</f>
        <v>0</v>
      </c>
      <c r="AH7" s="10">
        <f>INDEX('Nutrient Contents'!$M$7:$M$50,Input!AB7)*Input!AC7/100</f>
        <v>0</v>
      </c>
      <c r="AI7" s="11">
        <f t="shared" ref="AI7:AI41" si="3">AVERAGE(AC7,O7,V7)</f>
        <v>0</v>
      </c>
      <c r="AJ7" s="10">
        <f t="shared" ref="AJ7:AJ41" si="4">AVERAGE(AD7,P7,W7)</f>
        <v>0</v>
      </c>
      <c r="AK7" s="10">
        <f t="shared" ref="AK7:AK41" si="5">AVERAGE(AE7,Q7,X7)</f>
        <v>0</v>
      </c>
      <c r="AL7" s="10">
        <f t="shared" ref="AL7:AL41" si="6">AVERAGE(AF7,R7,Y7)</f>
        <v>0</v>
      </c>
      <c r="AM7" s="10">
        <f t="shared" ref="AM7:AM41" si="7">AVERAGE(AG7,S7,Z7)</f>
        <v>0</v>
      </c>
      <c r="AN7" s="10">
        <f t="shared" ref="AN7:AN41" si="8">AVERAGE(AH7,T7,AA7)</f>
        <v>0</v>
      </c>
    </row>
    <row r="8" spans="1:40" ht="20" customHeight="1" thickBot="1" x14ac:dyDescent="0.35">
      <c r="A8" s="93">
        <v>1</v>
      </c>
      <c r="B8" s="132"/>
      <c r="C8" s="132"/>
      <c r="D8" s="94">
        <f t="shared" ref="D8:D41" si="9">C8*B8</f>
        <v>0</v>
      </c>
      <c r="E8" s="132"/>
      <c r="F8" s="132"/>
      <c r="G8" s="94">
        <f t="shared" ref="G8:G41" si="10">F8*E8</f>
        <v>0</v>
      </c>
      <c r="H8" s="132"/>
      <c r="I8" s="132"/>
      <c r="J8" s="94">
        <f t="shared" ref="J8:J41" si="11">I8*H8</f>
        <v>0</v>
      </c>
      <c r="K8" s="132"/>
      <c r="L8" s="132"/>
      <c r="M8" s="132"/>
      <c r="N8" s="10">
        <f>INDEX('Nutrient Contents'!$C$7:$C$51,A8)</f>
        <v>1</v>
      </c>
      <c r="O8" s="10">
        <f t="shared" si="0"/>
        <v>0</v>
      </c>
      <c r="P8" s="10">
        <f>INDEX('Nutrient Contents'!$H$7:$H$50,Input!N8)*Input!O8/100</f>
        <v>0</v>
      </c>
      <c r="Q8" s="10">
        <f>INDEX('Nutrient Contents'!$I$7:$I$50,Input!N8)*Input!O8/100</f>
        <v>0</v>
      </c>
      <c r="R8" s="10">
        <f>INDEX('Nutrient Contents'!$J$7:$J$50,Input!N8)*Input!O8/100</f>
        <v>0</v>
      </c>
      <c r="S8" s="10">
        <f>INDEX('Nutrient Contents'!$L$7:$L$50,Input!N8)*Input!O8/100</f>
        <v>0</v>
      </c>
      <c r="T8" s="10">
        <f>INDEX('Nutrient Contents'!$M$7:$M$50,Input!N8)*Input!O8/100</f>
        <v>0</v>
      </c>
      <c r="U8" s="10">
        <f>INDEX('Nutrient Contents'!$C$7:$C$51,A8)</f>
        <v>1</v>
      </c>
      <c r="V8" s="10">
        <f t="shared" si="1"/>
        <v>0</v>
      </c>
      <c r="W8" s="10">
        <f>INDEX('Nutrient Contents'!$H$7:$H$50,Input!U8)*Input!V8/100</f>
        <v>0</v>
      </c>
      <c r="X8" s="10">
        <f>INDEX('Nutrient Contents'!$I$7:$I$50,Input!U8)*Input!V8/100</f>
        <v>0</v>
      </c>
      <c r="Y8" s="10">
        <f>INDEX('Nutrient Contents'!$J$7:$J$50,Input!U8)*Input!V8/100</f>
        <v>0</v>
      </c>
      <c r="Z8" s="10">
        <f>INDEX('Nutrient Contents'!$L$7:$L$50,Input!U8)*Input!V8/100</f>
        <v>0</v>
      </c>
      <c r="AA8" s="10">
        <f>INDEX('Nutrient Contents'!$M$7:$M$50,Input!U8)*Input!V8/100</f>
        <v>0</v>
      </c>
      <c r="AB8" s="10">
        <f>INDEX('Nutrient Contents'!$C$7:$C$51,A8)</f>
        <v>1</v>
      </c>
      <c r="AC8" s="10">
        <f t="shared" si="2"/>
        <v>0</v>
      </c>
      <c r="AD8" s="10">
        <f>INDEX('Nutrient Contents'!$H$7:$H$50,Input!AB8)*Input!AC8/100</f>
        <v>0</v>
      </c>
      <c r="AE8" s="10">
        <f>INDEX('Nutrient Contents'!$I$7:$I$50,Input!AB8)*Input!AC8/100</f>
        <v>0</v>
      </c>
      <c r="AF8" s="10">
        <f>INDEX('Nutrient Contents'!$J$7:$J$50,Input!AB8)*Input!AC8/100</f>
        <v>0</v>
      </c>
      <c r="AG8" s="10">
        <f>INDEX('Nutrient Contents'!$L$7:$L$50,Input!AB8)*Input!AC8/100</f>
        <v>0</v>
      </c>
      <c r="AH8" s="10">
        <f>INDEX('Nutrient Contents'!$M$7:$M$50,Input!AB8)*Input!AC8/100</f>
        <v>0</v>
      </c>
      <c r="AI8" s="11">
        <f t="shared" si="3"/>
        <v>0</v>
      </c>
      <c r="AJ8" s="10">
        <f t="shared" si="4"/>
        <v>0</v>
      </c>
      <c r="AK8" s="10">
        <f t="shared" si="5"/>
        <v>0</v>
      </c>
      <c r="AL8" s="10">
        <f t="shared" si="6"/>
        <v>0</v>
      </c>
      <c r="AM8" s="10">
        <f t="shared" si="7"/>
        <v>0</v>
      </c>
      <c r="AN8" s="10">
        <f t="shared" si="8"/>
        <v>0</v>
      </c>
    </row>
    <row r="9" spans="1:40" ht="20" customHeight="1" thickBot="1" x14ac:dyDescent="0.35">
      <c r="A9" s="93">
        <v>1</v>
      </c>
      <c r="B9" s="132"/>
      <c r="C9" s="132"/>
      <c r="D9" s="94">
        <f t="shared" si="9"/>
        <v>0</v>
      </c>
      <c r="E9" s="132"/>
      <c r="F9" s="132"/>
      <c r="G9" s="94">
        <f t="shared" si="10"/>
        <v>0</v>
      </c>
      <c r="H9" s="132"/>
      <c r="I9" s="132"/>
      <c r="J9" s="94">
        <f t="shared" si="11"/>
        <v>0</v>
      </c>
      <c r="K9" s="132"/>
      <c r="L9" s="132"/>
      <c r="M9" s="132"/>
      <c r="N9" s="10">
        <f>INDEX('Nutrient Contents'!$C$7:$C$51,A9)</f>
        <v>1</v>
      </c>
      <c r="O9" s="10">
        <f t="shared" si="0"/>
        <v>0</v>
      </c>
      <c r="P9" s="10">
        <f>INDEX('Nutrient Contents'!$H$7:$H$50,Input!N9)*Input!O9/100</f>
        <v>0</v>
      </c>
      <c r="Q9" s="10">
        <f>INDEX('Nutrient Contents'!$I$7:$I$50,Input!N9)*Input!O9/100</f>
        <v>0</v>
      </c>
      <c r="R9" s="10">
        <f>INDEX('Nutrient Contents'!$J$7:$J$50,Input!N9)*Input!O9/100</f>
        <v>0</v>
      </c>
      <c r="S9" s="10">
        <f>INDEX('Nutrient Contents'!$L$7:$L$50,Input!N9)*Input!O9/100</f>
        <v>0</v>
      </c>
      <c r="T9" s="10">
        <f>INDEX('Nutrient Contents'!$M$7:$M$50,Input!N9)*Input!O9/100</f>
        <v>0</v>
      </c>
      <c r="U9" s="10">
        <f>INDEX('Nutrient Contents'!$C$7:$C$51,A9)</f>
        <v>1</v>
      </c>
      <c r="V9" s="10">
        <f t="shared" si="1"/>
        <v>0</v>
      </c>
      <c r="W9" s="10">
        <f>INDEX('Nutrient Contents'!$H$7:$H$50,Input!U9)*Input!V9/100</f>
        <v>0</v>
      </c>
      <c r="X9" s="10">
        <f>INDEX('Nutrient Contents'!$I$7:$I$50,Input!U9)*Input!V9/100</f>
        <v>0</v>
      </c>
      <c r="Y9" s="10">
        <f>INDEX('Nutrient Contents'!$J$7:$J$50,Input!U9)*Input!V9/100</f>
        <v>0</v>
      </c>
      <c r="Z9" s="10">
        <f>INDEX('Nutrient Contents'!$L$7:$L$50,Input!U9)*Input!V9/100</f>
        <v>0</v>
      </c>
      <c r="AA9" s="10">
        <f>INDEX('Nutrient Contents'!$M$7:$M$50,Input!U9)*Input!V9/100</f>
        <v>0</v>
      </c>
      <c r="AB9" s="10">
        <f>INDEX('Nutrient Contents'!$C$7:$C$51,A9)</f>
        <v>1</v>
      </c>
      <c r="AC9" s="10">
        <f t="shared" si="2"/>
        <v>0</v>
      </c>
      <c r="AD9" s="10">
        <f>INDEX('Nutrient Contents'!$H$7:$H$50,Input!AB9)*Input!AC9/100</f>
        <v>0</v>
      </c>
      <c r="AE9" s="10">
        <f>INDEX('Nutrient Contents'!$I$7:$I$50,Input!AB9)*Input!AC9/100</f>
        <v>0</v>
      </c>
      <c r="AF9" s="10">
        <f>INDEX('Nutrient Contents'!$J$7:$J$50,Input!AB9)*Input!AC9/100</f>
        <v>0</v>
      </c>
      <c r="AG9" s="10">
        <f>INDEX('Nutrient Contents'!$L$7:$L$50,Input!AB9)*Input!AC9/100</f>
        <v>0</v>
      </c>
      <c r="AH9" s="10">
        <f>INDEX('Nutrient Contents'!$M$7:$M$50,Input!AB9)*Input!AC9/100</f>
        <v>0</v>
      </c>
      <c r="AI9" s="11">
        <f t="shared" si="3"/>
        <v>0</v>
      </c>
      <c r="AJ9" s="10">
        <f t="shared" si="4"/>
        <v>0</v>
      </c>
      <c r="AK9" s="10">
        <f t="shared" si="5"/>
        <v>0</v>
      </c>
      <c r="AL9" s="10">
        <f t="shared" si="6"/>
        <v>0</v>
      </c>
      <c r="AM9" s="10">
        <f t="shared" si="7"/>
        <v>0</v>
      </c>
      <c r="AN9" s="10">
        <f t="shared" si="8"/>
        <v>0</v>
      </c>
    </row>
    <row r="10" spans="1:40" ht="20" customHeight="1" thickBot="1" x14ac:dyDescent="0.35">
      <c r="A10" s="93">
        <v>1</v>
      </c>
      <c r="B10" s="132"/>
      <c r="C10" s="132"/>
      <c r="D10" s="94">
        <f t="shared" si="9"/>
        <v>0</v>
      </c>
      <c r="E10" s="132"/>
      <c r="F10" s="132"/>
      <c r="G10" s="94">
        <f t="shared" si="10"/>
        <v>0</v>
      </c>
      <c r="H10" s="132"/>
      <c r="I10" s="132"/>
      <c r="J10" s="94">
        <f t="shared" si="11"/>
        <v>0</v>
      </c>
      <c r="K10" s="132"/>
      <c r="L10" s="132"/>
      <c r="M10" s="132"/>
      <c r="N10" s="10">
        <f>INDEX('Nutrient Contents'!$C$7:$C$51,A10)</f>
        <v>1</v>
      </c>
      <c r="O10" s="10">
        <f t="shared" si="0"/>
        <v>0</v>
      </c>
      <c r="P10" s="10">
        <f>INDEX('Nutrient Contents'!$H$7:$H$50,Input!N10)*Input!O10/100</f>
        <v>0</v>
      </c>
      <c r="Q10" s="10">
        <f>INDEX('Nutrient Contents'!$I$7:$I$50,Input!N10)*Input!O10/100</f>
        <v>0</v>
      </c>
      <c r="R10" s="10">
        <f>INDEX('Nutrient Contents'!$J$7:$J$50,Input!N10)*Input!O10/100</f>
        <v>0</v>
      </c>
      <c r="S10" s="10">
        <f>INDEX('Nutrient Contents'!$L$7:$L$50,Input!N10)*Input!O10/100</f>
        <v>0</v>
      </c>
      <c r="T10" s="10">
        <f>INDEX('Nutrient Contents'!$M$7:$M$50,Input!N10)*Input!O10/100</f>
        <v>0</v>
      </c>
      <c r="U10" s="10">
        <f>INDEX('Nutrient Contents'!$C$7:$C$51,A10)</f>
        <v>1</v>
      </c>
      <c r="V10" s="10">
        <f t="shared" si="1"/>
        <v>0</v>
      </c>
      <c r="W10" s="10">
        <f>INDEX('Nutrient Contents'!$H$7:$H$50,Input!U10)*Input!V10/100</f>
        <v>0</v>
      </c>
      <c r="X10" s="10">
        <f>INDEX('Nutrient Contents'!$I$7:$I$50,Input!U10)*Input!V10/100</f>
        <v>0</v>
      </c>
      <c r="Y10" s="10">
        <f>INDEX('Nutrient Contents'!$J$7:$J$50,Input!U10)*Input!V10/100</f>
        <v>0</v>
      </c>
      <c r="Z10" s="10">
        <f>INDEX('Nutrient Contents'!$L$7:$L$50,Input!U10)*Input!V10/100</f>
        <v>0</v>
      </c>
      <c r="AA10" s="10">
        <f>INDEX('Nutrient Contents'!$M$7:$M$50,Input!U10)*Input!V10/100</f>
        <v>0</v>
      </c>
      <c r="AB10" s="10">
        <f>INDEX('Nutrient Contents'!$C$7:$C$51,A10)</f>
        <v>1</v>
      </c>
      <c r="AC10" s="10">
        <f t="shared" si="2"/>
        <v>0</v>
      </c>
      <c r="AD10" s="10">
        <f>INDEX('Nutrient Contents'!$H$7:$H$50,Input!AB10)*Input!AC10/100</f>
        <v>0</v>
      </c>
      <c r="AE10" s="10">
        <f>INDEX('Nutrient Contents'!$I$7:$I$50,Input!AB10)*Input!AC10/100</f>
        <v>0</v>
      </c>
      <c r="AF10" s="10">
        <f>INDEX('Nutrient Contents'!$J$7:$J$50,Input!AB10)*Input!AC10/100</f>
        <v>0</v>
      </c>
      <c r="AG10" s="10">
        <f>INDEX('Nutrient Contents'!$L$7:$L$50,Input!AB10)*Input!AC10/100</f>
        <v>0</v>
      </c>
      <c r="AH10" s="10">
        <f>INDEX('Nutrient Contents'!$M$7:$M$50,Input!AB10)*Input!AC10/100</f>
        <v>0</v>
      </c>
      <c r="AI10" s="11">
        <f t="shared" si="3"/>
        <v>0</v>
      </c>
      <c r="AJ10" s="10">
        <f t="shared" si="4"/>
        <v>0</v>
      </c>
      <c r="AK10" s="10">
        <f t="shared" si="5"/>
        <v>0</v>
      </c>
      <c r="AL10" s="10">
        <f t="shared" si="6"/>
        <v>0</v>
      </c>
      <c r="AM10" s="10">
        <f t="shared" si="7"/>
        <v>0</v>
      </c>
      <c r="AN10" s="10">
        <f t="shared" si="8"/>
        <v>0</v>
      </c>
    </row>
    <row r="11" spans="1:40" ht="20" customHeight="1" thickBot="1" x14ac:dyDescent="0.35">
      <c r="A11" s="93">
        <v>1</v>
      </c>
      <c r="B11" s="132"/>
      <c r="C11" s="132"/>
      <c r="D11" s="94">
        <f t="shared" si="9"/>
        <v>0</v>
      </c>
      <c r="E11" s="132"/>
      <c r="F11" s="132"/>
      <c r="G11" s="94">
        <f t="shared" si="10"/>
        <v>0</v>
      </c>
      <c r="H11" s="132"/>
      <c r="I11" s="132"/>
      <c r="J11" s="94">
        <f t="shared" si="11"/>
        <v>0</v>
      </c>
      <c r="K11" s="132"/>
      <c r="L11" s="132"/>
      <c r="M11" s="132"/>
      <c r="N11" s="10">
        <f>INDEX('Nutrient Contents'!$C$7:$C$51,A11)</f>
        <v>1</v>
      </c>
      <c r="O11" s="10">
        <f t="shared" si="0"/>
        <v>0</v>
      </c>
      <c r="P11" s="10">
        <f>INDEX('Nutrient Contents'!$H$7:$H$50,Input!N11)*Input!O11/100</f>
        <v>0</v>
      </c>
      <c r="Q11" s="10">
        <f>INDEX('Nutrient Contents'!$I$7:$I$50,Input!N11)*Input!O11/100</f>
        <v>0</v>
      </c>
      <c r="R11" s="10">
        <f>INDEX('Nutrient Contents'!$J$7:$J$50,Input!N11)*Input!O11/100</f>
        <v>0</v>
      </c>
      <c r="S11" s="10">
        <f>INDEX('Nutrient Contents'!$L$7:$L$50,Input!N11)*Input!O11/100</f>
        <v>0</v>
      </c>
      <c r="T11" s="10">
        <f>INDEX('Nutrient Contents'!$M$7:$M$50,Input!N11)*Input!O11/100</f>
        <v>0</v>
      </c>
      <c r="U11" s="10">
        <f>INDEX('Nutrient Contents'!$C$7:$C$51,A11)</f>
        <v>1</v>
      </c>
      <c r="V11" s="10">
        <f t="shared" si="1"/>
        <v>0</v>
      </c>
      <c r="W11" s="10">
        <f>INDEX('Nutrient Contents'!$H$7:$H$50,Input!U11)*Input!V11/100</f>
        <v>0</v>
      </c>
      <c r="X11" s="10">
        <f>INDEX('Nutrient Contents'!$I$7:$I$50,Input!U11)*Input!V11/100</f>
        <v>0</v>
      </c>
      <c r="Y11" s="10">
        <f>INDEX('Nutrient Contents'!$J$7:$J$50,Input!U11)*Input!V11/100</f>
        <v>0</v>
      </c>
      <c r="Z11" s="10">
        <f>INDEX('Nutrient Contents'!$L$7:$L$50,Input!U11)*Input!V11/100</f>
        <v>0</v>
      </c>
      <c r="AA11" s="10">
        <f>INDEX('Nutrient Contents'!$M$7:$M$50,Input!U11)*Input!V11/100</f>
        <v>0</v>
      </c>
      <c r="AB11" s="10">
        <f>INDEX('Nutrient Contents'!$C$7:$C$51,A11)</f>
        <v>1</v>
      </c>
      <c r="AC11" s="10">
        <f t="shared" si="2"/>
        <v>0</v>
      </c>
      <c r="AD11" s="10">
        <f>INDEX('Nutrient Contents'!$H$7:$H$50,Input!AB11)*Input!AC11/100</f>
        <v>0</v>
      </c>
      <c r="AE11" s="10">
        <f>INDEX('Nutrient Contents'!$I$7:$I$50,Input!AB11)*Input!AC11/100</f>
        <v>0</v>
      </c>
      <c r="AF11" s="10">
        <f>INDEX('Nutrient Contents'!$J$7:$J$50,Input!AB11)*Input!AC11/100</f>
        <v>0</v>
      </c>
      <c r="AG11" s="10">
        <f>INDEX('Nutrient Contents'!$L$7:$L$50,Input!AB11)*Input!AC11/100</f>
        <v>0</v>
      </c>
      <c r="AH11" s="10">
        <f>INDEX('Nutrient Contents'!$M$7:$M$50,Input!AB11)*Input!AC11/100</f>
        <v>0</v>
      </c>
      <c r="AI11" s="11">
        <f t="shared" si="3"/>
        <v>0</v>
      </c>
      <c r="AJ11" s="10">
        <f t="shared" si="4"/>
        <v>0</v>
      </c>
      <c r="AK11" s="10">
        <f t="shared" si="5"/>
        <v>0</v>
      </c>
      <c r="AL11" s="10">
        <f t="shared" si="6"/>
        <v>0</v>
      </c>
      <c r="AM11" s="10">
        <f t="shared" si="7"/>
        <v>0</v>
      </c>
      <c r="AN11" s="10">
        <f t="shared" si="8"/>
        <v>0</v>
      </c>
    </row>
    <row r="12" spans="1:40" ht="20" customHeight="1" thickBot="1" x14ac:dyDescent="0.35">
      <c r="A12" s="93">
        <v>1</v>
      </c>
      <c r="B12" s="132"/>
      <c r="C12" s="132"/>
      <c r="D12" s="94">
        <f t="shared" si="9"/>
        <v>0</v>
      </c>
      <c r="E12" s="132"/>
      <c r="F12" s="132"/>
      <c r="G12" s="94">
        <f t="shared" si="10"/>
        <v>0</v>
      </c>
      <c r="H12" s="132"/>
      <c r="I12" s="132"/>
      <c r="J12" s="94">
        <f t="shared" si="11"/>
        <v>0</v>
      </c>
      <c r="K12" s="132"/>
      <c r="L12" s="132"/>
      <c r="M12" s="132"/>
      <c r="N12" s="10">
        <f>INDEX('Nutrient Contents'!$C$7:$C$51,A12)</f>
        <v>1</v>
      </c>
      <c r="O12" s="10">
        <f t="shared" si="0"/>
        <v>0</v>
      </c>
      <c r="P12" s="10">
        <f>INDEX('Nutrient Contents'!$H$7:$H$50,Input!N12)*Input!O12/100</f>
        <v>0</v>
      </c>
      <c r="Q12" s="10">
        <f>INDEX('Nutrient Contents'!$I$7:$I$50,Input!N12)*Input!O12/100</f>
        <v>0</v>
      </c>
      <c r="R12" s="10">
        <f>INDEX('Nutrient Contents'!$J$7:$J$50,Input!N12)*Input!O12/100</f>
        <v>0</v>
      </c>
      <c r="S12" s="10">
        <f>INDEX('Nutrient Contents'!$L$7:$L$50,Input!N12)*Input!O12/100</f>
        <v>0</v>
      </c>
      <c r="T12" s="10">
        <f>INDEX('Nutrient Contents'!$M$7:$M$50,Input!N12)*Input!O12/100</f>
        <v>0</v>
      </c>
      <c r="U12" s="10">
        <f>INDEX('Nutrient Contents'!$C$7:$C$51,A12)</f>
        <v>1</v>
      </c>
      <c r="V12" s="10">
        <f t="shared" si="1"/>
        <v>0</v>
      </c>
      <c r="W12" s="10">
        <f>INDEX('Nutrient Contents'!$H$7:$H$50,Input!U12)*Input!V12/100</f>
        <v>0</v>
      </c>
      <c r="X12" s="10">
        <f>INDEX('Nutrient Contents'!$I$7:$I$50,Input!U12)*Input!V12/100</f>
        <v>0</v>
      </c>
      <c r="Y12" s="10">
        <f>INDEX('Nutrient Contents'!$J$7:$J$50,Input!U12)*Input!V12/100</f>
        <v>0</v>
      </c>
      <c r="Z12" s="10">
        <f>INDEX('Nutrient Contents'!$L$7:$L$50,Input!U12)*Input!V12/100</f>
        <v>0</v>
      </c>
      <c r="AA12" s="10">
        <f>INDEX('Nutrient Contents'!$M$7:$M$50,Input!U12)*Input!V12/100</f>
        <v>0</v>
      </c>
      <c r="AB12" s="10">
        <f>INDEX('Nutrient Contents'!$C$7:$C$51,A12)</f>
        <v>1</v>
      </c>
      <c r="AC12" s="10">
        <f t="shared" si="2"/>
        <v>0</v>
      </c>
      <c r="AD12" s="10">
        <f>INDEX('Nutrient Contents'!$H$7:$H$50,Input!AB12)*Input!AC12/100</f>
        <v>0</v>
      </c>
      <c r="AE12" s="10">
        <f>INDEX('Nutrient Contents'!$I$7:$I$50,Input!AB12)*Input!AC12/100</f>
        <v>0</v>
      </c>
      <c r="AF12" s="10">
        <f>INDEX('Nutrient Contents'!$J$7:$J$50,Input!AB12)*Input!AC12/100</f>
        <v>0</v>
      </c>
      <c r="AG12" s="10">
        <f>INDEX('Nutrient Contents'!$L$7:$L$50,Input!AB12)*Input!AC12/100</f>
        <v>0</v>
      </c>
      <c r="AH12" s="10">
        <f>INDEX('Nutrient Contents'!$M$7:$M$50,Input!AB12)*Input!AC12/100</f>
        <v>0</v>
      </c>
      <c r="AI12" s="11">
        <f t="shared" si="3"/>
        <v>0</v>
      </c>
      <c r="AJ12" s="10">
        <f t="shared" si="4"/>
        <v>0</v>
      </c>
      <c r="AK12" s="10">
        <f t="shared" si="5"/>
        <v>0</v>
      </c>
      <c r="AL12" s="10">
        <f t="shared" si="6"/>
        <v>0</v>
      </c>
      <c r="AM12" s="10">
        <f t="shared" si="7"/>
        <v>0</v>
      </c>
      <c r="AN12" s="10">
        <f t="shared" si="8"/>
        <v>0</v>
      </c>
    </row>
    <row r="13" spans="1:40" ht="20" customHeight="1" thickBot="1" x14ac:dyDescent="0.35">
      <c r="A13" s="93">
        <v>1</v>
      </c>
      <c r="B13" s="132"/>
      <c r="C13" s="132"/>
      <c r="D13" s="94">
        <f t="shared" si="9"/>
        <v>0</v>
      </c>
      <c r="E13" s="132"/>
      <c r="F13" s="132"/>
      <c r="G13" s="94">
        <f t="shared" si="10"/>
        <v>0</v>
      </c>
      <c r="H13" s="132"/>
      <c r="I13" s="132"/>
      <c r="J13" s="94">
        <f t="shared" si="11"/>
        <v>0</v>
      </c>
      <c r="K13" s="132"/>
      <c r="L13" s="132"/>
      <c r="M13" s="132"/>
      <c r="N13" s="10">
        <f>INDEX('Nutrient Contents'!$C$7:$C$51,A13)</f>
        <v>1</v>
      </c>
      <c r="O13" s="10">
        <f t="shared" si="0"/>
        <v>0</v>
      </c>
      <c r="P13" s="10">
        <f>INDEX('Nutrient Contents'!$H$7:$H$50,Input!N13)*Input!O13/100</f>
        <v>0</v>
      </c>
      <c r="Q13" s="10">
        <f>INDEX('Nutrient Contents'!$I$7:$I$50,Input!N13)*Input!O13/100</f>
        <v>0</v>
      </c>
      <c r="R13" s="10">
        <f>INDEX('Nutrient Contents'!$J$7:$J$50,Input!N13)*Input!O13/100</f>
        <v>0</v>
      </c>
      <c r="S13" s="10">
        <f>INDEX('Nutrient Contents'!$L$7:$L$50,Input!N13)*Input!O13/100</f>
        <v>0</v>
      </c>
      <c r="T13" s="10">
        <f>INDEX('Nutrient Contents'!$M$7:$M$50,Input!N13)*Input!O13/100</f>
        <v>0</v>
      </c>
      <c r="U13" s="10">
        <f>INDEX('Nutrient Contents'!$C$7:$C$51,A13)</f>
        <v>1</v>
      </c>
      <c r="V13" s="10">
        <f t="shared" si="1"/>
        <v>0</v>
      </c>
      <c r="W13" s="10">
        <f>INDEX('Nutrient Contents'!$H$7:$H$50,Input!U13)*Input!V13/100</f>
        <v>0</v>
      </c>
      <c r="X13" s="10">
        <f>INDEX('Nutrient Contents'!$I$7:$I$50,Input!U13)*Input!V13/100</f>
        <v>0</v>
      </c>
      <c r="Y13" s="10">
        <f>INDEX('Nutrient Contents'!$J$7:$J$50,Input!U13)*Input!V13/100</f>
        <v>0</v>
      </c>
      <c r="Z13" s="10">
        <f>INDEX('Nutrient Contents'!$L$7:$L$50,Input!U13)*Input!V13/100</f>
        <v>0</v>
      </c>
      <c r="AA13" s="10">
        <f>INDEX('Nutrient Contents'!$M$7:$M$50,Input!U13)*Input!V13/100</f>
        <v>0</v>
      </c>
      <c r="AB13" s="10">
        <f>INDEX('Nutrient Contents'!$C$7:$C$51,A13)</f>
        <v>1</v>
      </c>
      <c r="AC13" s="10">
        <f t="shared" si="2"/>
        <v>0</v>
      </c>
      <c r="AD13" s="10">
        <f>INDEX('Nutrient Contents'!$H$7:$H$50,Input!AB13)*Input!AC13/100</f>
        <v>0</v>
      </c>
      <c r="AE13" s="10">
        <f>INDEX('Nutrient Contents'!$I$7:$I$50,Input!AB13)*Input!AC13/100</f>
        <v>0</v>
      </c>
      <c r="AF13" s="10">
        <f>INDEX('Nutrient Contents'!$J$7:$J$50,Input!AB13)*Input!AC13/100</f>
        <v>0</v>
      </c>
      <c r="AG13" s="10">
        <f>INDEX('Nutrient Contents'!$L$7:$L$50,Input!AB13)*Input!AC13/100</f>
        <v>0</v>
      </c>
      <c r="AH13" s="10">
        <f>INDEX('Nutrient Contents'!$M$7:$M$50,Input!AB13)*Input!AC13/100</f>
        <v>0</v>
      </c>
      <c r="AI13" s="11">
        <f t="shared" si="3"/>
        <v>0</v>
      </c>
      <c r="AJ13" s="10">
        <f t="shared" si="4"/>
        <v>0</v>
      </c>
      <c r="AK13" s="10">
        <f t="shared" si="5"/>
        <v>0</v>
      </c>
      <c r="AL13" s="10">
        <f t="shared" si="6"/>
        <v>0</v>
      </c>
      <c r="AM13" s="10">
        <f t="shared" si="7"/>
        <v>0</v>
      </c>
      <c r="AN13" s="10">
        <f t="shared" si="8"/>
        <v>0</v>
      </c>
    </row>
    <row r="14" spans="1:40" ht="20" customHeight="1" thickBot="1" x14ac:dyDescent="0.35">
      <c r="A14" s="93">
        <v>1</v>
      </c>
      <c r="B14" s="132"/>
      <c r="C14" s="132"/>
      <c r="D14" s="94">
        <f t="shared" si="9"/>
        <v>0</v>
      </c>
      <c r="E14" s="132"/>
      <c r="F14" s="132"/>
      <c r="G14" s="94">
        <f t="shared" si="10"/>
        <v>0</v>
      </c>
      <c r="H14" s="132"/>
      <c r="I14" s="132"/>
      <c r="J14" s="94">
        <f t="shared" si="11"/>
        <v>0</v>
      </c>
      <c r="K14" s="132"/>
      <c r="L14" s="132"/>
      <c r="M14" s="132"/>
      <c r="N14" s="10">
        <f>INDEX('Nutrient Contents'!$C$7:$C$51,A14)</f>
        <v>1</v>
      </c>
      <c r="O14" s="10">
        <f t="shared" si="0"/>
        <v>0</v>
      </c>
      <c r="P14" s="10">
        <f>INDEX('Nutrient Contents'!$H$7:$H$50,Input!N14)*Input!O14/100</f>
        <v>0</v>
      </c>
      <c r="Q14" s="10">
        <f>INDEX('Nutrient Contents'!$I$7:$I$50,Input!N14)*Input!O14/100</f>
        <v>0</v>
      </c>
      <c r="R14" s="10">
        <f>INDEX('Nutrient Contents'!$J$7:$J$50,Input!N14)*Input!O14/100</f>
        <v>0</v>
      </c>
      <c r="S14" s="10">
        <f>INDEX('Nutrient Contents'!$L$7:$L$50,Input!N14)*Input!O14/100</f>
        <v>0</v>
      </c>
      <c r="T14" s="10">
        <f>INDEX('Nutrient Contents'!$M$7:$M$50,Input!N14)*Input!O14/100</f>
        <v>0</v>
      </c>
      <c r="U14" s="10">
        <f>INDEX('Nutrient Contents'!$C$7:$C$51,A14)</f>
        <v>1</v>
      </c>
      <c r="V14" s="10">
        <f t="shared" si="1"/>
        <v>0</v>
      </c>
      <c r="W14" s="10">
        <f>INDEX('Nutrient Contents'!$H$7:$H$50,Input!U14)*Input!V14/100</f>
        <v>0</v>
      </c>
      <c r="X14" s="10">
        <f>INDEX('Nutrient Contents'!$I$7:$I$50,Input!U14)*Input!V14/100</f>
        <v>0</v>
      </c>
      <c r="Y14" s="10">
        <f>INDEX('Nutrient Contents'!$J$7:$J$50,Input!U14)*Input!V14/100</f>
        <v>0</v>
      </c>
      <c r="Z14" s="10">
        <f>INDEX('Nutrient Contents'!$L$7:$L$50,Input!U14)*Input!V14/100</f>
        <v>0</v>
      </c>
      <c r="AA14" s="10">
        <f>INDEX('Nutrient Contents'!$M$7:$M$50,Input!U14)*Input!V14/100</f>
        <v>0</v>
      </c>
      <c r="AB14" s="10">
        <f>INDEX('Nutrient Contents'!$C$7:$C$51,A14)</f>
        <v>1</v>
      </c>
      <c r="AC14" s="10">
        <f t="shared" si="2"/>
        <v>0</v>
      </c>
      <c r="AD14" s="10">
        <f>INDEX('Nutrient Contents'!$H$7:$H$50,Input!AB14)*Input!AC14/100</f>
        <v>0</v>
      </c>
      <c r="AE14" s="10">
        <f>INDEX('Nutrient Contents'!$I$7:$I$50,Input!AB14)*Input!AC14/100</f>
        <v>0</v>
      </c>
      <c r="AF14" s="10">
        <f>INDEX('Nutrient Contents'!$J$7:$J$50,Input!AB14)*Input!AC14/100</f>
        <v>0</v>
      </c>
      <c r="AG14" s="10">
        <f>INDEX('Nutrient Contents'!$L$7:$L$50,Input!AB14)*Input!AC14/100</f>
        <v>0</v>
      </c>
      <c r="AH14" s="10">
        <f>INDEX('Nutrient Contents'!$M$7:$M$50,Input!AB14)*Input!AC14/100</f>
        <v>0</v>
      </c>
      <c r="AI14" s="11">
        <f t="shared" si="3"/>
        <v>0</v>
      </c>
      <c r="AJ14" s="10">
        <f t="shared" si="4"/>
        <v>0</v>
      </c>
      <c r="AK14" s="10">
        <f t="shared" si="5"/>
        <v>0</v>
      </c>
      <c r="AL14" s="10">
        <f t="shared" si="6"/>
        <v>0</v>
      </c>
      <c r="AM14" s="10">
        <f t="shared" si="7"/>
        <v>0</v>
      </c>
      <c r="AN14" s="10">
        <f t="shared" si="8"/>
        <v>0</v>
      </c>
    </row>
    <row r="15" spans="1:40" ht="20" customHeight="1" thickBot="1" x14ac:dyDescent="0.35">
      <c r="A15" s="93">
        <v>1</v>
      </c>
      <c r="B15" s="132"/>
      <c r="C15" s="132"/>
      <c r="D15" s="94">
        <f t="shared" si="9"/>
        <v>0</v>
      </c>
      <c r="E15" s="132"/>
      <c r="F15" s="132"/>
      <c r="G15" s="94">
        <f t="shared" si="10"/>
        <v>0</v>
      </c>
      <c r="H15" s="132"/>
      <c r="I15" s="132"/>
      <c r="J15" s="94">
        <f t="shared" si="11"/>
        <v>0</v>
      </c>
      <c r="K15" s="132"/>
      <c r="L15" s="132"/>
      <c r="M15" s="132"/>
      <c r="N15" s="10">
        <f>INDEX('Nutrient Contents'!$C$7:$C$51,A15)</f>
        <v>1</v>
      </c>
      <c r="O15" s="10">
        <f t="shared" si="0"/>
        <v>0</v>
      </c>
      <c r="P15" s="10">
        <f>INDEX('Nutrient Contents'!$H$7:$H$50,Input!N15)*Input!O15/100</f>
        <v>0</v>
      </c>
      <c r="Q15" s="10">
        <f>INDEX('Nutrient Contents'!$I$7:$I$50,Input!N15)*Input!O15/100</f>
        <v>0</v>
      </c>
      <c r="R15" s="10">
        <f>INDEX('Nutrient Contents'!$J$7:$J$50,Input!N15)*Input!O15/100</f>
        <v>0</v>
      </c>
      <c r="S15" s="10">
        <f>INDEX('Nutrient Contents'!$L$7:$L$50,Input!N15)*Input!O15/100</f>
        <v>0</v>
      </c>
      <c r="T15" s="10">
        <f>INDEX('Nutrient Contents'!$M$7:$M$50,Input!N15)*Input!O15/100</f>
        <v>0</v>
      </c>
      <c r="U15" s="10">
        <f>INDEX('Nutrient Contents'!$C$7:$C$51,A15)</f>
        <v>1</v>
      </c>
      <c r="V15" s="10">
        <f t="shared" si="1"/>
        <v>0</v>
      </c>
      <c r="W15" s="10">
        <f>INDEX('Nutrient Contents'!$H$7:$H$50,Input!U15)*Input!V15/100</f>
        <v>0</v>
      </c>
      <c r="X15" s="10">
        <f>INDEX('Nutrient Contents'!$I$7:$I$50,Input!U15)*Input!V15/100</f>
        <v>0</v>
      </c>
      <c r="Y15" s="10">
        <f>INDEX('Nutrient Contents'!$J$7:$J$50,Input!U15)*Input!V15/100</f>
        <v>0</v>
      </c>
      <c r="Z15" s="10">
        <f>INDEX('Nutrient Contents'!$L$7:$L$50,Input!U15)*Input!V15/100</f>
        <v>0</v>
      </c>
      <c r="AA15" s="10">
        <f>INDEX('Nutrient Contents'!$M$7:$M$50,Input!U15)*Input!V15/100</f>
        <v>0</v>
      </c>
      <c r="AB15" s="10">
        <f>INDEX('Nutrient Contents'!$C$7:$C$51,A15)</f>
        <v>1</v>
      </c>
      <c r="AC15" s="10">
        <f t="shared" si="2"/>
        <v>0</v>
      </c>
      <c r="AD15" s="10">
        <f>INDEX('Nutrient Contents'!$H$7:$H$50,Input!AB15)*Input!AC15/100</f>
        <v>0</v>
      </c>
      <c r="AE15" s="10">
        <f>INDEX('Nutrient Contents'!$I$7:$I$50,Input!AB15)*Input!AC15/100</f>
        <v>0</v>
      </c>
      <c r="AF15" s="10">
        <f>INDEX('Nutrient Contents'!$J$7:$J$50,Input!AB15)*Input!AC15/100</f>
        <v>0</v>
      </c>
      <c r="AG15" s="10">
        <f>INDEX('Nutrient Contents'!$L$7:$L$50,Input!AB15)*Input!AC15/100</f>
        <v>0</v>
      </c>
      <c r="AH15" s="10">
        <f>INDEX('Nutrient Contents'!$M$7:$M$50,Input!AB15)*Input!AC15/100</f>
        <v>0</v>
      </c>
      <c r="AI15" s="11">
        <f t="shared" si="3"/>
        <v>0</v>
      </c>
      <c r="AJ15" s="10">
        <f t="shared" si="4"/>
        <v>0</v>
      </c>
      <c r="AK15" s="10">
        <f t="shared" si="5"/>
        <v>0</v>
      </c>
      <c r="AL15" s="10">
        <f t="shared" si="6"/>
        <v>0</v>
      </c>
      <c r="AM15" s="10">
        <f t="shared" si="7"/>
        <v>0</v>
      </c>
      <c r="AN15" s="10">
        <f t="shared" si="8"/>
        <v>0</v>
      </c>
    </row>
    <row r="16" spans="1:40" ht="19.5" customHeight="1" thickBot="1" x14ac:dyDescent="0.35">
      <c r="A16" s="93">
        <v>1</v>
      </c>
      <c r="B16" s="132"/>
      <c r="C16" s="132"/>
      <c r="D16" s="94">
        <f t="shared" si="9"/>
        <v>0</v>
      </c>
      <c r="E16" s="132"/>
      <c r="F16" s="132"/>
      <c r="G16" s="94">
        <f t="shared" si="10"/>
        <v>0</v>
      </c>
      <c r="H16" s="132"/>
      <c r="I16" s="132"/>
      <c r="J16" s="94">
        <f t="shared" si="11"/>
        <v>0</v>
      </c>
      <c r="K16" s="132"/>
      <c r="L16" s="132"/>
      <c r="M16" s="132"/>
      <c r="N16" s="10">
        <f>INDEX('Nutrient Contents'!$C$7:$C$51,A16)</f>
        <v>1</v>
      </c>
      <c r="O16" s="10">
        <f t="shared" si="0"/>
        <v>0</v>
      </c>
      <c r="P16" s="10">
        <f>INDEX('Nutrient Contents'!$H$7:$H$50,Input!N16)*Input!O16/100</f>
        <v>0</v>
      </c>
      <c r="Q16" s="10">
        <f>INDEX('Nutrient Contents'!$I$7:$I$50,Input!N16)*Input!O16/100</f>
        <v>0</v>
      </c>
      <c r="R16" s="10">
        <f>INDEX('Nutrient Contents'!$J$7:$J$50,Input!N16)*Input!O16/100</f>
        <v>0</v>
      </c>
      <c r="S16" s="10">
        <f>INDEX('Nutrient Contents'!$L$7:$L$50,Input!N16)*Input!O16/100</f>
        <v>0</v>
      </c>
      <c r="T16" s="10">
        <f>INDEX('Nutrient Contents'!$M$7:$M$50,Input!N16)*Input!O16/100</f>
        <v>0</v>
      </c>
      <c r="U16" s="10">
        <f>INDEX('Nutrient Contents'!$C$7:$C$51,A16)</f>
        <v>1</v>
      </c>
      <c r="V16" s="10">
        <f t="shared" si="1"/>
        <v>0</v>
      </c>
      <c r="W16" s="10">
        <f>INDEX('Nutrient Contents'!$H$7:$H$50,Input!U16)*Input!V16/100</f>
        <v>0</v>
      </c>
      <c r="X16" s="10">
        <f>INDEX('Nutrient Contents'!$I$7:$I$50,Input!U16)*Input!V16/100</f>
        <v>0</v>
      </c>
      <c r="Y16" s="10">
        <f>INDEX('Nutrient Contents'!$J$7:$J$50,Input!U16)*Input!V16/100</f>
        <v>0</v>
      </c>
      <c r="Z16" s="10">
        <f>INDEX('Nutrient Contents'!$L$7:$L$50,Input!U16)*Input!V16/100</f>
        <v>0</v>
      </c>
      <c r="AA16" s="10">
        <f>INDEX('Nutrient Contents'!$M$7:$M$50,Input!U16)*Input!V16/100</f>
        <v>0</v>
      </c>
      <c r="AB16" s="10">
        <f>INDEX('Nutrient Contents'!$C$7:$C$51,A16)</f>
        <v>1</v>
      </c>
      <c r="AC16" s="10">
        <f t="shared" si="2"/>
        <v>0</v>
      </c>
      <c r="AD16" s="10">
        <f>INDEX('Nutrient Contents'!$H$7:$H$50,Input!AB16)*Input!AC16/100</f>
        <v>0</v>
      </c>
      <c r="AE16" s="10">
        <f>INDEX('Nutrient Contents'!$I$7:$I$50,Input!AB16)*Input!AC16/100</f>
        <v>0</v>
      </c>
      <c r="AF16" s="10">
        <f>INDEX('Nutrient Contents'!$J$7:$J$50,Input!AB16)*Input!AC16/100</f>
        <v>0</v>
      </c>
      <c r="AG16" s="10">
        <f>INDEX('Nutrient Contents'!$L$7:$L$50,Input!AB16)*Input!AC16/100</f>
        <v>0</v>
      </c>
      <c r="AH16" s="10">
        <f>INDEX('Nutrient Contents'!$M$7:$M$50,Input!AB16)*Input!AC16/100</f>
        <v>0</v>
      </c>
      <c r="AI16" s="11">
        <f t="shared" si="3"/>
        <v>0</v>
      </c>
      <c r="AJ16" s="10">
        <f t="shared" si="4"/>
        <v>0</v>
      </c>
      <c r="AK16" s="10">
        <f t="shared" si="5"/>
        <v>0</v>
      </c>
      <c r="AL16" s="10">
        <f t="shared" si="6"/>
        <v>0</v>
      </c>
      <c r="AM16" s="10">
        <f t="shared" si="7"/>
        <v>0</v>
      </c>
      <c r="AN16" s="10">
        <f t="shared" si="8"/>
        <v>0</v>
      </c>
    </row>
    <row r="17" spans="1:40" ht="20" customHeight="1" thickBot="1" x14ac:dyDescent="0.35">
      <c r="A17" s="93">
        <v>1</v>
      </c>
      <c r="B17" s="132"/>
      <c r="C17" s="132"/>
      <c r="D17" s="94">
        <f t="shared" si="9"/>
        <v>0</v>
      </c>
      <c r="E17" s="132"/>
      <c r="F17" s="132"/>
      <c r="G17" s="94">
        <f t="shared" si="10"/>
        <v>0</v>
      </c>
      <c r="H17" s="132"/>
      <c r="I17" s="132"/>
      <c r="J17" s="94">
        <f t="shared" si="11"/>
        <v>0</v>
      </c>
      <c r="K17" s="132"/>
      <c r="L17" s="132"/>
      <c r="M17" s="132"/>
      <c r="N17" s="10">
        <f>INDEX('Nutrient Contents'!$C$7:$C$51,A17)</f>
        <v>1</v>
      </c>
      <c r="O17" s="10">
        <f t="shared" si="0"/>
        <v>0</v>
      </c>
      <c r="P17" s="10">
        <f>INDEX('Nutrient Contents'!$H$7:$H$50,Input!N17)*Input!O17/100</f>
        <v>0</v>
      </c>
      <c r="Q17" s="10">
        <f>INDEX('Nutrient Contents'!$I$7:$I$50,Input!N17)*Input!O17/100</f>
        <v>0</v>
      </c>
      <c r="R17" s="10">
        <f>INDEX('Nutrient Contents'!$J$7:$J$50,Input!N17)*Input!O17/100</f>
        <v>0</v>
      </c>
      <c r="S17" s="10">
        <f>INDEX('Nutrient Contents'!$L$7:$L$50,Input!N17)*Input!O17/100</f>
        <v>0</v>
      </c>
      <c r="T17" s="10">
        <f>INDEX('Nutrient Contents'!$M$7:$M$50,Input!N17)*Input!O17/100</f>
        <v>0</v>
      </c>
      <c r="U17" s="10">
        <f>INDEX('Nutrient Contents'!$C$7:$C$51,A17)</f>
        <v>1</v>
      </c>
      <c r="V17" s="10">
        <f t="shared" si="1"/>
        <v>0</v>
      </c>
      <c r="W17" s="10">
        <f>INDEX('Nutrient Contents'!$H$7:$H$50,Input!U17)*Input!V17/100</f>
        <v>0</v>
      </c>
      <c r="X17" s="10">
        <f>INDEX('Nutrient Contents'!$I$7:$I$50,Input!U17)*Input!V17/100</f>
        <v>0</v>
      </c>
      <c r="Y17" s="10">
        <f>INDEX('Nutrient Contents'!$J$7:$J$50,Input!U17)*Input!V17/100</f>
        <v>0</v>
      </c>
      <c r="Z17" s="10">
        <f>INDEX('Nutrient Contents'!$L$7:$L$50,Input!U17)*Input!V17/100</f>
        <v>0</v>
      </c>
      <c r="AA17" s="10">
        <f>INDEX('Nutrient Contents'!$M$7:$M$50,Input!U17)*Input!V17/100</f>
        <v>0</v>
      </c>
      <c r="AB17" s="10">
        <f>INDEX('Nutrient Contents'!$C$7:$C$51,A17)</f>
        <v>1</v>
      </c>
      <c r="AC17" s="10">
        <f t="shared" si="2"/>
        <v>0</v>
      </c>
      <c r="AD17" s="10">
        <f>INDEX('Nutrient Contents'!$H$7:$H$50,Input!AB17)*Input!AC17/100</f>
        <v>0</v>
      </c>
      <c r="AE17" s="10">
        <f>INDEX('Nutrient Contents'!$I$7:$I$50,Input!AB17)*Input!AC17/100</f>
        <v>0</v>
      </c>
      <c r="AF17" s="10">
        <f>INDEX('Nutrient Contents'!$J$7:$J$50,Input!AB17)*Input!AC17/100</f>
        <v>0</v>
      </c>
      <c r="AG17" s="10">
        <f>INDEX('Nutrient Contents'!$L$7:$L$50,Input!AB17)*Input!AC17/100</f>
        <v>0</v>
      </c>
      <c r="AH17" s="10">
        <f>INDEX('Nutrient Contents'!$M$7:$M$50,Input!AB17)*Input!AC17/100</f>
        <v>0</v>
      </c>
      <c r="AI17" s="11">
        <f t="shared" si="3"/>
        <v>0</v>
      </c>
      <c r="AJ17" s="10">
        <f t="shared" si="4"/>
        <v>0</v>
      </c>
      <c r="AK17" s="10">
        <f t="shared" si="5"/>
        <v>0</v>
      </c>
      <c r="AL17" s="10">
        <f t="shared" si="6"/>
        <v>0</v>
      </c>
      <c r="AM17" s="10">
        <f t="shared" si="7"/>
        <v>0</v>
      </c>
      <c r="AN17" s="10">
        <f t="shared" si="8"/>
        <v>0</v>
      </c>
    </row>
    <row r="18" spans="1:40" ht="20" customHeight="1" thickBot="1" x14ac:dyDescent="0.35">
      <c r="A18" s="93">
        <v>1</v>
      </c>
      <c r="B18" s="132"/>
      <c r="C18" s="132"/>
      <c r="D18" s="94">
        <f t="shared" si="9"/>
        <v>0</v>
      </c>
      <c r="E18" s="132"/>
      <c r="F18" s="132"/>
      <c r="G18" s="94">
        <f t="shared" si="10"/>
        <v>0</v>
      </c>
      <c r="H18" s="132"/>
      <c r="I18" s="132"/>
      <c r="J18" s="94">
        <f t="shared" si="11"/>
        <v>0</v>
      </c>
      <c r="K18" s="132"/>
      <c r="L18" s="132"/>
      <c r="M18" s="132"/>
      <c r="N18" s="10">
        <f>INDEX('Nutrient Contents'!$C$7:$C$51,A18)</f>
        <v>1</v>
      </c>
      <c r="O18" s="10">
        <f t="shared" si="0"/>
        <v>0</v>
      </c>
      <c r="P18" s="10">
        <f>INDEX('Nutrient Contents'!$H$7:$H$50,Input!N18)*Input!O18/100</f>
        <v>0</v>
      </c>
      <c r="Q18" s="10">
        <f>INDEX('Nutrient Contents'!$I$7:$I$50,Input!N18)*Input!O18/100</f>
        <v>0</v>
      </c>
      <c r="R18" s="10">
        <f>INDEX('Nutrient Contents'!$J$7:$J$50,Input!N18)*Input!O18/100</f>
        <v>0</v>
      </c>
      <c r="S18" s="10">
        <f>INDEX('Nutrient Contents'!$L$7:$L$50,Input!N18)*Input!O18/100</f>
        <v>0</v>
      </c>
      <c r="T18" s="10">
        <f>INDEX('Nutrient Contents'!$M$7:$M$50,Input!N18)*Input!O18/100</f>
        <v>0</v>
      </c>
      <c r="U18" s="10">
        <f>INDEX('Nutrient Contents'!$C$7:$C$51,A18)</f>
        <v>1</v>
      </c>
      <c r="V18" s="10">
        <f t="shared" si="1"/>
        <v>0</v>
      </c>
      <c r="W18" s="10">
        <f>INDEX('Nutrient Contents'!$H$7:$H$50,Input!U18)*Input!V18/100</f>
        <v>0</v>
      </c>
      <c r="X18" s="10">
        <f>INDEX('Nutrient Contents'!$I$7:$I$50,Input!U18)*Input!V18/100</f>
        <v>0</v>
      </c>
      <c r="Y18" s="10">
        <f>INDEX('Nutrient Contents'!$J$7:$J$50,Input!U18)*Input!V18/100</f>
        <v>0</v>
      </c>
      <c r="Z18" s="10">
        <f>INDEX('Nutrient Contents'!$L$7:$L$50,Input!U18)*Input!V18/100</f>
        <v>0</v>
      </c>
      <c r="AA18" s="10">
        <f>INDEX('Nutrient Contents'!$M$7:$M$50,Input!U18)*Input!V18/100</f>
        <v>0</v>
      </c>
      <c r="AB18" s="10">
        <f>INDEX('Nutrient Contents'!$C$7:$C$51,A18)</f>
        <v>1</v>
      </c>
      <c r="AC18" s="10">
        <f t="shared" si="2"/>
        <v>0</v>
      </c>
      <c r="AD18" s="10">
        <f>INDEX('Nutrient Contents'!$H$7:$H$50,Input!AB18)*Input!AC18/100</f>
        <v>0</v>
      </c>
      <c r="AE18" s="10">
        <f>INDEX('Nutrient Contents'!$I$7:$I$50,Input!AB18)*Input!AC18/100</f>
        <v>0</v>
      </c>
      <c r="AF18" s="10">
        <f>INDEX('Nutrient Contents'!$J$7:$J$50,Input!AB18)*Input!AC18/100</f>
        <v>0</v>
      </c>
      <c r="AG18" s="10">
        <f>INDEX('Nutrient Contents'!$L$7:$L$50,Input!AB18)*Input!AC18/100</f>
        <v>0</v>
      </c>
      <c r="AH18" s="10">
        <f>INDEX('Nutrient Contents'!$M$7:$M$50,Input!AB18)*Input!AC18/100</f>
        <v>0</v>
      </c>
      <c r="AI18" s="11">
        <f t="shared" si="3"/>
        <v>0</v>
      </c>
      <c r="AJ18" s="10">
        <f t="shared" si="4"/>
        <v>0</v>
      </c>
      <c r="AK18" s="10">
        <f t="shared" si="5"/>
        <v>0</v>
      </c>
      <c r="AL18" s="10">
        <f t="shared" si="6"/>
        <v>0</v>
      </c>
      <c r="AM18" s="10">
        <f t="shared" si="7"/>
        <v>0</v>
      </c>
      <c r="AN18" s="10">
        <f t="shared" si="8"/>
        <v>0</v>
      </c>
    </row>
    <row r="19" spans="1:40" ht="20" customHeight="1" thickBot="1" x14ac:dyDescent="0.35">
      <c r="A19" s="93">
        <v>1</v>
      </c>
      <c r="B19" s="132"/>
      <c r="C19" s="132"/>
      <c r="D19" s="94">
        <f t="shared" si="9"/>
        <v>0</v>
      </c>
      <c r="E19" s="132"/>
      <c r="F19" s="132"/>
      <c r="G19" s="94">
        <f t="shared" si="10"/>
        <v>0</v>
      </c>
      <c r="H19" s="132"/>
      <c r="I19" s="132"/>
      <c r="J19" s="94">
        <f t="shared" si="11"/>
        <v>0</v>
      </c>
      <c r="K19" s="132"/>
      <c r="L19" s="132"/>
      <c r="M19" s="132"/>
      <c r="N19" s="10">
        <f>INDEX('Nutrient Contents'!$C$7:$C$51,A19)</f>
        <v>1</v>
      </c>
      <c r="O19" s="10">
        <f t="shared" si="0"/>
        <v>0</v>
      </c>
      <c r="P19" s="10">
        <f>INDEX('Nutrient Contents'!$H$7:$H$50,Input!N19)*Input!O19/100</f>
        <v>0</v>
      </c>
      <c r="Q19" s="10">
        <f>INDEX('Nutrient Contents'!$I$7:$I$50,Input!N19)*Input!O19/100</f>
        <v>0</v>
      </c>
      <c r="R19" s="10">
        <f>INDEX('Nutrient Contents'!$J$7:$J$50,Input!N19)*Input!O19/100</f>
        <v>0</v>
      </c>
      <c r="S19" s="10">
        <f>INDEX('Nutrient Contents'!$L$7:$L$50,Input!N19)*Input!O19/100</f>
        <v>0</v>
      </c>
      <c r="T19" s="10">
        <f>INDEX('Nutrient Contents'!$M$7:$M$50,Input!N19)*Input!O19/100</f>
        <v>0</v>
      </c>
      <c r="U19" s="10">
        <f>INDEX('Nutrient Contents'!$C$7:$C$51,A19)</f>
        <v>1</v>
      </c>
      <c r="V19" s="10">
        <f t="shared" si="1"/>
        <v>0</v>
      </c>
      <c r="W19" s="10">
        <f>INDEX('Nutrient Contents'!$H$7:$H$50,Input!U19)*Input!V19/100</f>
        <v>0</v>
      </c>
      <c r="X19" s="10">
        <f>INDEX('Nutrient Contents'!$I$7:$I$50,Input!U19)*Input!V19/100</f>
        <v>0</v>
      </c>
      <c r="Y19" s="10">
        <f>INDEX('Nutrient Contents'!$J$7:$J$50,Input!U19)*Input!V19/100</f>
        <v>0</v>
      </c>
      <c r="Z19" s="10">
        <f>INDEX('Nutrient Contents'!$L$7:$L$50,Input!U19)*Input!V19/100</f>
        <v>0</v>
      </c>
      <c r="AA19" s="10">
        <f>INDEX('Nutrient Contents'!$M$7:$M$50,Input!U19)*Input!V19/100</f>
        <v>0</v>
      </c>
      <c r="AB19" s="10">
        <f>INDEX('Nutrient Contents'!$C$7:$C$51,A19)</f>
        <v>1</v>
      </c>
      <c r="AC19" s="10">
        <f t="shared" si="2"/>
        <v>0</v>
      </c>
      <c r="AD19" s="10">
        <f>INDEX('Nutrient Contents'!$H$7:$H$50,Input!AB19)*Input!AC19/100</f>
        <v>0</v>
      </c>
      <c r="AE19" s="10">
        <f>INDEX('Nutrient Contents'!$I$7:$I$50,Input!AB19)*Input!AC19/100</f>
        <v>0</v>
      </c>
      <c r="AF19" s="10">
        <f>INDEX('Nutrient Contents'!$J$7:$J$50,Input!AB19)*Input!AC19/100</f>
        <v>0</v>
      </c>
      <c r="AG19" s="10">
        <f>INDEX('Nutrient Contents'!$L$7:$L$50,Input!AB19)*Input!AC19/100</f>
        <v>0</v>
      </c>
      <c r="AH19" s="10">
        <f>INDEX('Nutrient Contents'!$M$7:$M$50,Input!AB19)*Input!AC19/100</f>
        <v>0</v>
      </c>
      <c r="AI19" s="11">
        <f t="shared" si="3"/>
        <v>0</v>
      </c>
      <c r="AJ19" s="10">
        <f t="shared" si="4"/>
        <v>0</v>
      </c>
      <c r="AK19" s="10">
        <f t="shared" si="5"/>
        <v>0</v>
      </c>
      <c r="AL19" s="10">
        <f t="shared" si="6"/>
        <v>0</v>
      </c>
      <c r="AM19" s="10">
        <f t="shared" si="7"/>
        <v>0</v>
      </c>
      <c r="AN19" s="10">
        <f t="shared" si="8"/>
        <v>0</v>
      </c>
    </row>
    <row r="20" spans="1:40" ht="20" customHeight="1" thickBot="1" x14ac:dyDescent="0.35">
      <c r="A20" s="93">
        <v>1</v>
      </c>
      <c r="B20" s="132"/>
      <c r="C20" s="132"/>
      <c r="D20" s="94">
        <f t="shared" si="9"/>
        <v>0</v>
      </c>
      <c r="E20" s="132"/>
      <c r="F20" s="132"/>
      <c r="G20" s="94">
        <f t="shared" si="10"/>
        <v>0</v>
      </c>
      <c r="H20" s="132"/>
      <c r="I20" s="132"/>
      <c r="J20" s="94">
        <f t="shared" si="11"/>
        <v>0</v>
      </c>
      <c r="K20" s="132"/>
      <c r="L20" s="132"/>
      <c r="M20" s="132"/>
      <c r="N20" s="10">
        <f>INDEX('Nutrient Contents'!$C$7:$C$51,A20)</f>
        <v>1</v>
      </c>
      <c r="O20" s="10">
        <f t="shared" si="0"/>
        <v>0</v>
      </c>
      <c r="P20" s="10">
        <f>INDEX('Nutrient Contents'!$H$7:$H$50,Input!N20)*Input!O20/100</f>
        <v>0</v>
      </c>
      <c r="Q20" s="10">
        <f>INDEX('Nutrient Contents'!$I$7:$I$50,Input!N20)*Input!O20/100</f>
        <v>0</v>
      </c>
      <c r="R20" s="10">
        <f>INDEX('Nutrient Contents'!$J$7:$J$50,Input!N20)*Input!O20/100</f>
        <v>0</v>
      </c>
      <c r="S20" s="10">
        <f>INDEX('Nutrient Contents'!$L$7:$L$50,Input!N20)*Input!O20/100</f>
        <v>0</v>
      </c>
      <c r="T20" s="10">
        <f>INDEX('Nutrient Contents'!$M$7:$M$50,Input!N20)*Input!O20/100</f>
        <v>0</v>
      </c>
      <c r="U20" s="10">
        <f>INDEX('Nutrient Contents'!$C$7:$C$51,A20)</f>
        <v>1</v>
      </c>
      <c r="V20" s="10">
        <f t="shared" si="1"/>
        <v>0</v>
      </c>
      <c r="W20" s="10">
        <f>INDEX('Nutrient Contents'!$H$7:$H$50,Input!U20)*Input!V20/100</f>
        <v>0</v>
      </c>
      <c r="X20" s="10">
        <f>INDEX('Nutrient Contents'!$I$7:$I$50,Input!U20)*Input!V20/100</f>
        <v>0</v>
      </c>
      <c r="Y20" s="10">
        <f>INDEX('Nutrient Contents'!$J$7:$J$50,Input!U20)*Input!V20/100</f>
        <v>0</v>
      </c>
      <c r="Z20" s="10">
        <f>INDEX('Nutrient Contents'!$L$7:$L$50,Input!U20)*Input!V20/100</f>
        <v>0</v>
      </c>
      <c r="AA20" s="10">
        <f>INDEX('Nutrient Contents'!$M$7:$M$50,Input!U20)*Input!V20/100</f>
        <v>0</v>
      </c>
      <c r="AB20" s="10">
        <f>INDEX('Nutrient Contents'!$C$7:$C$51,A20)</f>
        <v>1</v>
      </c>
      <c r="AC20" s="10">
        <f t="shared" si="2"/>
        <v>0</v>
      </c>
      <c r="AD20" s="10">
        <f>INDEX('Nutrient Contents'!$H$7:$H$50,Input!AB20)*Input!AC20/100</f>
        <v>0</v>
      </c>
      <c r="AE20" s="10">
        <f>INDEX('Nutrient Contents'!$I$7:$I$50,Input!AB20)*Input!AC20/100</f>
        <v>0</v>
      </c>
      <c r="AF20" s="10">
        <f>INDEX('Nutrient Contents'!$J$7:$J$50,Input!AB20)*Input!AC20/100</f>
        <v>0</v>
      </c>
      <c r="AG20" s="10">
        <f>INDEX('Nutrient Contents'!$L$7:$L$50,Input!AB20)*Input!AC20/100</f>
        <v>0</v>
      </c>
      <c r="AH20" s="10">
        <f>INDEX('Nutrient Contents'!$M$7:$M$50,Input!AB20)*Input!AC20/100</f>
        <v>0</v>
      </c>
      <c r="AI20" s="11">
        <f t="shared" si="3"/>
        <v>0</v>
      </c>
      <c r="AJ20" s="10">
        <f t="shared" si="4"/>
        <v>0</v>
      </c>
      <c r="AK20" s="10">
        <f t="shared" si="5"/>
        <v>0</v>
      </c>
      <c r="AL20" s="10">
        <f t="shared" si="6"/>
        <v>0</v>
      </c>
      <c r="AM20" s="10">
        <f t="shared" si="7"/>
        <v>0</v>
      </c>
      <c r="AN20" s="10">
        <f t="shared" si="8"/>
        <v>0</v>
      </c>
    </row>
    <row r="21" spans="1:40" ht="20" customHeight="1" thickBot="1" x14ac:dyDescent="0.35">
      <c r="A21" s="93">
        <v>1</v>
      </c>
      <c r="B21" s="132"/>
      <c r="C21" s="132"/>
      <c r="D21" s="94">
        <f t="shared" si="9"/>
        <v>0</v>
      </c>
      <c r="E21" s="132"/>
      <c r="F21" s="132"/>
      <c r="G21" s="94">
        <f t="shared" si="10"/>
        <v>0</v>
      </c>
      <c r="H21" s="132"/>
      <c r="I21" s="132"/>
      <c r="J21" s="94">
        <f t="shared" si="11"/>
        <v>0</v>
      </c>
      <c r="K21" s="132"/>
      <c r="L21" s="132"/>
      <c r="M21" s="132"/>
      <c r="N21" s="10">
        <f>INDEX('Nutrient Contents'!$C$7:$C$51,A21)</f>
        <v>1</v>
      </c>
      <c r="O21" s="10">
        <f t="shared" si="0"/>
        <v>0</v>
      </c>
      <c r="P21" s="10">
        <f>INDEX('Nutrient Contents'!$H$7:$H$50,Input!N21)*Input!O21/100</f>
        <v>0</v>
      </c>
      <c r="Q21" s="10">
        <f>INDEX('Nutrient Contents'!$I$7:$I$50,Input!N21)*Input!O21/100</f>
        <v>0</v>
      </c>
      <c r="R21" s="10">
        <f>INDEX('Nutrient Contents'!$J$7:$J$50,Input!N21)*Input!O21/100</f>
        <v>0</v>
      </c>
      <c r="S21" s="10">
        <f>INDEX('Nutrient Contents'!$L$7:$L$50,Input!N21)*Input!O21/100</f>
        <v>0</v>
      </c>
      <c r="T21" s="10">
        <f>INDEX('Nutrient Contents'!$M$7:$M$50,Input!N21)*Input!O21/100</f>
        <v>0</v>
      </c>
      <c r="U21" s="10">
        <f>INDEX('Nutrient Contents'!$C$7:$C$51,A21)</f>
        <v>1</v>
      </c>
      <c r="V21" s="10">
        <f t="shared" si="1"/>
        <v>0</v>
      </c>
      <c r="W21" s="10">
        <f>INDEX('Nutrient Contents'!$H$7:$H$50,Input!U21)*Input!V21/100</f>
        <v>0</v>
      </c>
      <c r="X21" s="10">
        <f>INDEX('Nutrient Contents'!$I$7:$I$50,Input!U21)*Input!V21/100</f>
        <v>0</v>
      </c>
      <c r="Y21" s="10">
        <f>INDEX('Nutrient Contents'!$J$7:$J$50,Input!U21)*Input!V21/100</f>
        <v>0</v>
      </c>
      <c r="Z21" s="10">
        <f>INDEX('Nutrient Contents'!$L$7:$L$50,Input!U21)*Input!V21/100</f>
        <v>0</v>
      </c>
      <c r="AA21" s="10">
        <f>INDEX('Nutrient Contents'!$M$7:$M$50,Input!U21)*Input!V21/100</f>
        <v>0</v>
      </c>
      <c r="AB21" s="10">
        <f>INDEX('Nutrient Contents'!$C$7:$C$51,A21)</f>
        <v>1</v>
      </c>
      <c r="AC21" s="10">
        <f t="shared" si="2"/>
        <v>0</v>
      </c>
      <c r="AD21" s="10">
        <f>INDEX('Nutrient Contents'!$H$7:$H$50,Input!AB21)*Input!AC21/100</f>
        <v>0</v>
      </c>
      <c r="AE21" s="10">
        <f>INDEX('Nutrient Contents'!$I$7:$I$50,Input!AB21)*Input!AC21/100</f>
        <v>0</v>
      </c>
      <c r="AF21" s="10">
        <f>INDEX('Nutrient Contents'!$J$7:$J$50,Input!AB21)*Input!AC21/100</f>
        <v>0</v>
      </c>
      <c r="AG21" s="10">
        <f>INDEX('Nutrient Contents'!$L$7:$L$50,Input!AB21)*Input!AC21/100</f>
        <v>0</v>
      </c>
      <c r="AH21" s="10">
        <f>INDEX('Nutrient Contents'!$M$7:$M$50,Input!AB21)*Input!AC21/100</f>
        <v>0</v>
      </c>
      <c r="AI21" s="11">
        <f t="shared" si="3"/>
        <v>0</v>
      </c>
      <c r="AJ21" s="10">
        <f t="shared" si="4"/>
        <v>0</v>
      </c>
      <c r="AK21" s="10">
        <f t="shared" si="5"/>
        <v>0</v>
      </c>
      <c r="AL21" s="10">
        <f t="shared" si="6"/>
        <v>0</v>
      </c>
      <c r="AM21" s="10">
        <f t="shared" si="7"/>
        <v>0</v>
      </c>
      <c r="AN21" s="10">
        <f t="shared" si="8"/>
        <v>0</v>
      </c>
    </row>
    <row r="22" spans="1:40" ht="20" customHeight="1" thickBot="1" x14ac:dyDescent="0.35">
      <c r="A22" s="102">
        <v>1</v>
      </c>
      <c r="B22" s="132"/>
      <c r="C22" s="132"/>
      <c r="D22" s="94">
        <f t="shared" si="9"/>
        <v>0</v>
      </c>
      <c r="E22" s="132"/>
      <c r="F22" s="132"/>
      <c r="G22" s="94">
        <f t="shared" si="10"/>
        <v>0</v>
      </c>
      <c r="H22" s="132"/>
      <c r="I22" s="132"/>
      <c r="J22" s="94">
        <f t="shared" si="11"/>
        <v>0</v>
      </c>
      <c r="K22" s="132"/>
      <c r="L22" s="132"/>
      <c r="M22" s="132"/>
      <c r="N22" s="10">
        <f>INDEX('Nutrient Contents'!$C$7:$C$51,A22)</f>
        <v>1</v>
      </c>
      <c r="O22" s="10">
        <f t="shared" si="0"/>
        <v>0</v>
      </c>
      <c r="P22" s="10">
        <f>INDEX('Nutrient Contents'!$H$7:$H$50,Input!N22)*Input!O22/100</f>
        <v>0</v>
      </c>
      <c r="Q22" s="10">
        <f>INDEX('Nutrient Contents'!$I$7:$I$50,Input!N22)*Input!O22/100</f>
        <v>0</v>
      </c>
      <c r="R22" s="10">
        <f>INDEX('Nutrient Contents'!$J$7:$J$50,Input!N22)*Input!O22/100</f>
        <v>0</v>
      </c>
      <c r="S22" s="10">
        <f>INDEX('Nutrient Contents'!$L$7:$L$50,Input!N22)*Input!O22/100</f>
        <v>0</v>
      </c>
      <c r="T22" s="10">
        <f>INDEX('Nutrient Contents'!$M$7:$M$50,Input!N22)*Input!O22/100</f>
        <v>0</v>
      </c>
      <c r="U22" s="10">
        <f>INDEX('Nutrient Contents'!$C$7:$C$51,A22)</f>
        <v>1</v>
      </c>
      <c r="V22" s="10">
        <f t="shared" si="1"/>
        <v>0</v>
      </c>
      <c r="W22" s="10">
        <f>INDEX('Nutrient Contents'!$H$7:$H$50,Input!U22)*Input!V22/100</f>
        <v>0</v>
      </c>
      <c r="X22" s="10">
        <f>INDEX('Nutrient Contents'!$I$7:$I$50,Input!U22)*Input!V22/100</f>
        <v>0</v>
      </c>
      <c r="Y22" s="10">
        <f>INDEX('Nutrient Contents'!$J$7:$J$50,Input!U22)*Input!V22/100</f>
        <v>0</v>
      </c>
      <c r="Z22" s="10">
        <f>INDEX('Nutrient Contents'!$L$7:$L$50,Input!U22)*Input!V22/100</f>
        <v>0</v>
      </c>
      <c r="AA22" s="10">
        <f>INDEX('Nutrient Contents'!$M$7:$M$50,Input!U22)*Input!V22/100</f>
        <v>0</v>
      </c>
      <c r="AB22" s="10">
        <f>INDEX('Nutrient Contents'!$C$7:$C$51,A22)</f>
        <v>1</v>
      </c>
      <c r="AC22" s="10">
        <f t="shared" si="2"/>
        <v>0</v>
      </c>
      <c r="AD22" s="10">
        <f>INDEX('Nutrient Contents'!$H$7:$H$50,Input!AB22)*Input!AC22/100</f>
        <v>0</v>
      </c>
      <c r="AE22" s="10">
        <f>INDEX('Nutrient Contents'!$I$7:$I$50,Input!AB22)*Input!AC22/100</f>
        <v>0</v>
      </c>
      <c r="AF22" s="10">
        <f>INDEX('Nutrient Contents'!$J$7:$J$50,Input!AB22)*Input!AC22/100</f>
        <v>0</v>
      </c>
      <c r="AG22" s="10">
        <f>INDEX('Nutrient Contents'!$L$7:$L$50,Input!AB22)*Input!AC22/100</f>
        <v>0</v>
      </c>
      <c r="AH22" s="10">
        <f>INDEX('Nutrient Contents'!$M$7:$M$50,Input!AB22)*Input!AC22/100</f>
        <v>0</v>
      </c>
      <c r="AI22" s="11">
        <f t="shared" si="3"/>
        <v>0</v>
      </c>
      <c r="AJ22" s="10">
        <f t="shared" si="4"/>
        <v>0</v>
      </c>
      <c r="AK22" s="10">
        <f t="shared" si="5"/>
        <v>0</v>
      </c>
      <c r="AL22" s="10">
        <f t="shared" si="6"/>
        <v>0</v>
      </c>
      <c r="AM22" s="10">
        <f t="shared" si="7"/>
        <v>0</v>
      </c>
      <c r="AN22" s="10">
        <f t="shared" si="8"/>
        <v>0</v>
      </c>
    </row>
    <row r="23" spans="1:40" ht="20" customHeight="1" thickBot="1" x14ac:dyDescent="0.35">
      <c r="A23" s="93">
        <v>1</v>
      </c>
      <c r="B23" s="132"/>
      <c r="C23" s="132"/>
      <c r="D23" s="94">
        <f t="shared" si="9"/>
        <v>0</v>
      </c>
      <c r="E23" s="132"/>
      <c r="F23" s="132"/>
      <c r="G23" s="94">
        <f t="shared" si="10"/>
        <v>0</v>
      </c>
      <c r="H23" s="132"/>
      <c r="I23" s="132"/>
      <c r="J23" s="94">
        <f t="shared" si="11"/>
        <v>0</v>
      </c>
      <c r="K23" s="132"/>
      <c r="L23" s="132"/>
      <c r="M23" s="132"/>
      <c r="N23" s="10">
        <f>INDEX('Nutrient Contents'!$C$7:$C$51,A23)</f>
        <v>1</v>
      </c>
      <c r="O23" s="10">
        <f t="shared" si="0"/>
        <v>0</v>
      </c>
      <c r="P23" s="10">
        <f>INDEX('Nutrient Contents'!$H$7:$H$50,Input!N23)*Input!O23/100</f>
        <v>0</v>
      </c>
      <c r="Q23" s="10">
        <f>INDEX('Nutrient Contents'!$I$7:$I$50,Input!N23)*Input!O23/100</f>
        <v>0</v>
      </c>
      <c r="R23" s="10">
        <f>INDEX('Nutrient Contents'!$J$7:$J$50,Input!N23)*Input!O23/100</f>
        <v>0</v>
      </c>
      <c r="S23" s="10">
        <f>INDEX('Nutrient Contents'!$L$7:$L$50,Input!N23)*Input!O23/100</f>
        <v>0</v>
      </c>
      <c r="T23" s="10">
        <f>INDEX('Nutrient Contents'!$M$7:$M$50,Input!N23)*Input!O23/100</f>
        <v>0</v>
      </c>
      <c r="U23" s="10">
        <f>INDEX('Nutrient Contents'!$C$7:$C$51,A23)</f>
        <v>1</v>
      </c>
      <c r="V23" s="10">
        <f t="shared" si="1"/>
        <v>0</v>
      </c>
      <c r="W23" s="10">
        <f>INDEX('Nutrient Contents'!$H$7:$H$50,Input!U23)*Input!V23/100</f>
        <v>0</v>
      </c>
      <c r="X23" s="10">
        <f>INDEX('Nutrient Contents'!$I$7:$I$50,Input!U23)*Input!V23/100</f>
        <v>0</v>
      </c>
      <c r="Y23" s="10">
        <f>INDEX('Nutrient Contents'!$J$7:$J$50,Input!U23)*Input!V23/100</f>
        <v>0</v>
      </c>
      <c r="Z23" s="10">
        <f>INDEX('Nutrient Contents'!$L$7:$L$50,Input!U23)*Input!V23/100</f>
        <v>0</v>
      </c>
      <c r="AA23" s="10">
        <f>INDEX('Nutrient Contents'!$M$7:$M$50,Input!U23)*Input!V23/100</f>
        <v>0</v>
      </c>
      <c r="AB23" s="10">
        <f>INDEX('Nutrient Contents'!$C$7:$C$51,A23)</f>
        <v>1</v>
      </c>
      <c r="AC23" s="10">
        <f t="shared" si="2"/>
        <v>0</v>
      </c>
      <c r="AD23" s="10">
        <f>INDEX('Nutrient Contents'!$H$7:$H$50,Input!AB23)*Input!AC23/100</f>
        <v>0</v>
      </c>
      <c r="AE23" s="10">
        <f>INDEX('Nutrient Contents'!$I$7:$I$50,Input!AB23)*Input!AC23/100</f>
        <v>0</v>
      </c>
      <c r="AF23" s="10">
        <f>INDEX('Nutrient Contents'!$J$7:$J$50,Input!AB23)*Input!AC23/100</f>
        <v>0</v>
      </c>
      <c r="AG23" s="10">
        <f>INDEX('Nutrient Contents'!$L$7:$L$50,Input!AB23)*Input!AC23/100</f>
        <v>0</v>
      </c>
      <c r="AH23" s="10">
        <f>INDEX('Nutrient Contents'!$M$7:$M$50,Input!AB23)*Input!AC23/100</f>
        <v>0</v>
      </c>
      <c r="AI23" s="11">
        <f t="shared" si="3"/>
        <v>0</v>
      </c>
      <c r="AJ23" s="10">
        <f t="shared" si="4"/>
        <v>0</v>
      </c>
      <c r="AK23" s="10">
        <f t="shared" si="5"/>
        <v>0</v>
      </c>
      <c r="AL23" s="10">
        <f t="shared" si="6"/>
        <v>0</v>
      </c>
      <c r="AM23" s="10">
        <f t="shared" si="7"/>
        <v>0</v>
      </c>
      <c r="AN23" s="10">
        <f t="shared" si="8"/>
        <v>0</v>
      </c>
    </row>
    <row r="24" spans="1:40" ht="20" customHeight="1" thickBot="1" x14ac:dyDescent="0.35">
      <c r="A24" s="93">
        <v>2</v>
      </c>
      <c r="B24" s="132"/>
      <c r="C24" s="132"/>
      <c r="D24" s="94">
        <f t="shared" si="9"/>
        <v>0</v>
      </c>
      <c r="E24" s="132"/>
      <c r="F24" s="132"/>
      <c r="G24" s="94">
        <f t="shared" si="10"/>
        <v>0</v>
      </c>
      <c r="H24" s="132"/>
      <c r="I24" s="132"/>
      <c r="J24" s="94">
        <f t="shared" si="11"/>
        <v>0</v>
      </c>
      <c r="K24" s="132"/>
      <c r="L24" s="132"/>
      <c r="M24" s="132"/>
      <c r="N24" s="10">
        <f>INDEX('Nutrient Contents'!$C$7:$C$51,A24)</f>
        <v>2</v>
      </c>
      <c r="O24" s="10">
        <f t="shared" si="0"/>
        <v>0</v>
      </c>
      <c r="P24" s="10">
        <f>INDEX('Nutrient Contents'!$H$7:$H$50,Input!N24)*Input!O24/100</f>
        <v>0</v>
      </c>
      <c r="Q24" s="10">
        <f>INDEX('Nutrient Contents'!$I$7:$I$50,Input!N24)*Input!O24/100</f>
        <v>0</v>
      </c>
      <c r="R24" s="10">
        <f>INDEX('Nutrient Contents'!$J$7:$J$50,Input!N24)*Input!O24/100</f>
        <v>0</v>
      </c>
      <c r="S24" s="10">
        <f>INDEX('Nutrient Contents'!$L$7:$L$50,Input!N24)*Input!O24/100</f>
        <v>0</v>
      </c>
      <c r="T24" s="10">
        <f>INDEX('Nutrient Contents'!$M$7:$M$50,Input!N24)*Input!O24/100</f>
        <v>0</v>
      </c>
      <c r="U24" s="10">
        <f>INDEX('Nutrient Contents'!$C$7:$C$51,A24)</f>
        <v>2</v>
      </c>
      <c r="V24" s="10">
        <f t="shared" si="1"/>
        <v>0</v>
      </c>
      <c r="W24" s="10">
        <f>INDEX('Nutrient Contents'!$H$7:$H$50,Input!U24)*Input!V24/100</f>
        <v>0</v>
      </c>
      <c r="X24" s="10">
        <f>INDEX('Nutrient Contents'!$I$7:$I$50,Input!U24)*Input!V24/100</f>
        <v>0</v>
      </c>
      <c r="Y24" s="10">
        <f>INDEX('Nutrient Contents'!$J$7:$J$50,Input!U24)*Input!V24/100</f>
        <v>0</v>
      </c>
      <c r="Z24" s="10">
        <f>INDEX('Nutrient Contents'!$L$7:$L$50,Input!U24)*Input!V24/100</f>
        <v>0</v>
      </c>
      <c r="AA24" s="10">
        <f>INDEX('Nutrient Contents'!$M$7:$M$50,Input!U24)*Input!V24/100</f>
        <v>0</v>
      </c>
      <c r="AB24" s="10">
        <f>INDEX('Nutrient Contents'!$C$7:$C$51,A24)</f>
        <v>2</v>
      </c>
      <c r="AC24" s="10">
        <f t="shared" si="2"/>
        <v>0</v>
      </c>
      <c r="AD24" s="10">
        <f>INDEX('Nutrient Contents'!$H$7:$H$50,Input!AB24)*Input!AC24/100</f>
        <v>0</v>
      </c>
      <c r="AE24" s="10">
        <f>INDEX('Nutrient Contents'!$I$7:$I$50,Input!AB24)*Input!AC24/100</f>
        <v>0</v>
      </c>
      <c r="AF24" s="10">
        <f>INDEX('Nutrient Contents'!$J$7:$J$50,Input!AB24)*Input!AC24/100</f>
        <v>0</v>
      </c>
      <c r="AG24" s="10">
        <f>INDEX('Nutrient Contents'!$L$7:$L$50,Input!AB24)*Input!AC24/100</f>
        <v>0</v>
      </c>
      <c r="AH24" s="10">
        <f>INDEX('Nutrient Contents'!$M$7:$M$50,Input!AB24)*Input!AC24/100</f>
        <v>0</v>
      </c>
      <c r="AI24" s="11">
        <f t="shared" si="3"/>
        <v>0</v>
      </c>
      <c r="AJ24" s="10">
        <f t="shared" si="4"/>
        <v>0</v>
      </c>
      <c r="AK24" s="10">
        <f t="shared" si="5"/>
        <v>0</v>
      </c>
      <c r="AL24" s="10">
        <f t="shared" si="6"/>
        <v>0</v>
      </c>
      <c r="AM24" s="10">
        <f t="shared" si="7"/>
        <v>0</v>
      </c>
      <c r="AN24" s="10">
        <f t="shared" si="8"/>
        <v>0</v>
      </c>
    </row>
    <row r="25" spans="1:40" ht="20" customHeight="1" thickBot="1" x14ac:dyDescent="0.35">
      <c r="A25" s="93">
        <v>2</v>
      </c>
      <c r="B25" s="132"/>
      <c r="C25" s="132"/>
      <c r="D25" s="94">
        <f t="shared" si="9"/>
        <v>0</v>
      </c>
      <c r="E25" s="132"/>
      <c r="F25" s="132"/>
      <c r="G25" s="94">
        <f t="shared" si="10"/>
        <v>0</v>
      </c>
      <c r="H25" s="132"/>
      <c r="I25" s="132"/>
      <c r="J25" s="94">
        <f t="shared" si="11"/>
        <v>0</v>
      </c>
      <c r="K25" s="132"/>
      <c r="L25" s="132"/>
      <c r="M25" s="132"/>
      <c r="N25" s="10">
        <f>INDEX('Nutrient Contents'!$C$7:$C$51,A25)</f>
        <v>2</v>
      </c>
      <c r="O25" s="10">
        <f t="shared" si="0"/>
        <v>0</v>
      </c>
      <c r="P25" s="10">
        <f>INDEX('Nutrient Contents'!$H$7:$H$50,Input!N25)*Input!O25/100</f>
        <v>0</v>
      </c>
      <c r="Q25" s="10">
        <f>INDEX('Nutrient Contents'!$I$7:$I$50,Input!N25)*Input!O25/100</f>
        <v>0</v>
      </c>
      <c r="R25" s="10">
        <f>INDEX('Nutrient Contents'!$J$7:$J$50,Input!N25)*Input!O25/100</f>
        <v>0</v>
      </c>
      <c r="S25" s="10">
        <f>INDEX('Nutrient Contents'!$L$7:$L$50,Input!N25)*Input!O25/100</f>
        <v>0</v>
      </c>
      <c r="T25" s="10">
        <f>INDEX('Nutrient Contents'!$M$7:$M$50,Input!N25)*Input!O25/100</f>
        <v>0</v>
      </c>
      <c r="U25" s="10">
        <f>INDEX('Nutrient Contents'!$C$7:$C$51,A25)</f>
        <v>2</v>
      </c>
      <c r="V25" s="10">
        <f t="shared" si="1"/>
        <v>0</v>
      </c>
      <c r="W25" s="10">
        <f>INDEX('Nutrient Contents'!$H$7:$H$50,Input!U25)*Input!V25/100</f>
        <v>0</v>
      </c>
      <c r="X25" s="10">
        <f>INDEX('Nutrient Contents'!$I$7:$I$50,Input!U25)*Input!V25/100</f>
        <v>0</v>
      </c>
      <c r="Y25" s="10">
        <f>INDEX('Nutrient Contents'!$J$7:$J$50,Input!U25)*Input!V25/100</f>
        <v>0</v>
      </c>
      <c r="Z25" s="10">
        <f>INDEX('Nutrient Contents'!$L$7:$L$50,Input!U25)*Input!V25/100</f>
        <v>0</v>
      </c>
      <c r="AA25" s="10">
        <f>INDEX('Nutrient Contents'!$M$7:$M$50,Input!U25)*Input!V25/100</f>
        <v>0</v>
      </c>
      <c r="AB25" s="10">
        <f>INDEX('Nutrient Contents'!$C$7:$C$51,A25)</f>
        <v>2</v>
      </c>
      <c r="AC25" s="10">
        <f t="shared" si="2"/>
        <v>0</v>
      </c>
      <c r="AD25" s="10">
        <f>INDEX('Nutrient Contents'!$H$7:$H$50,Input!AB25)*Input!AC25/100</f>
        <v>0</v>
      </c>
      <c r="AE25" s="10">
        <f>INDEX('Nutrient Contents'!$I$7:$I$50,Input!AB25)*Input!AC25/100</f>
        <v>0</v>
      </c>
      <c r="AF25" s="10">
        <f>INDEX('Nutrient Contents'!$J$7:$J$50,Input!AB25)*Input!AC25/100</f>
        <v>0</v>
      </c>
      <c r="AG25" s="10">
        <f>INDEX('Nutrient Contents'!$L$7:$L$50,Input!AB25)*Input!AC25/100</f>
        <v>0</v>
      </c>
      <c r="AH25" s="10">
        <f>INDEX('Nutrient Contents'!$M$7:$M$50,Input!AB25)*Input!AC25/100</f>
        <v>0</v>
      </c>
      <c r="AI25" s="11">
        <f t="shared" si="3"/>
        <v>0</v>
      </c>
      <c r="AJ25" s="10">
        <f t="shared" si="4"/>
        <v>0</v>
      </c>
      <c r="AK25" s="10">
        <f t="shared" si="5"/>
        <v>0</v>
      </c>
      <c r="AL25" s="10">
        <f t="shared" si="6"/>
        <v>0</v>
      </c>
      <c r="AM25" s="10">
        <f t="shared" si="7"/>
        <v>0</v>
      </c>
      <c r="AN25" s="10">
        <f t="shared" si="8"/>
        <v>0</v>
      </c>
    </row>
    <row r="26" spans="1:40" ht="20" customHeight="1" thickBot="1" x14ac:dyDescent="0.35">
      <c r="A26" s="93">
        <v>2</v>
      </c>
      <c r="B26" s="132"/>
      <c r="C26" s="132"/>
      <c r="D26" s="94">
        <f t="shared" si="9"/>
        <v>0</v>
      </c>
      <c r="E26" s="132"/>
      <c r="F26" s="132"/>
      <c r="G26" s="94">
        <f t="shared" si="10"/>
        <v>0</v>
      </c>
      <c r="H26" s="132"/>
      <c r="I26" s="132"/>
      <c r="J26" s="94">
        <f t="shared" si="11"/>
        <v>0</v>
      </c>
      <c r="K26" s="132"/>
      <c r="L26" s="132"/>
      <c r="M26" s="132"/>
      <c r="N26" s="10">
        <f>INDEX('Nutrient Contents'!$C$7:$C$51,A26)</f>
        <v>2</v>
      </c>
      <c r="O26" s="10">
        <f t="shared" si="0"/>
        <v>0</v>
      </c>
      <c r="P26" s="10">
        <f>INDEX('Nutrient Contents'!$H$7:$H$50,Input!N26)*Input!O26/100</f>
        <v>0</v>
      </c>
      <c r="Q26" s="10">
        <f>INDEX('Nutrient Contents'!$I$7:$I$50,Input!N26)*Input!O26/100</f>
        <v>0</v>
      </c>
      <c r="R26" s="10">
        <f>INDEX('Nutrient Contents'!$J$7:$J$50,Input!N26)*Input!O26/100</f>
        <v>0</v>
      </c>
      <c r="S26" s="10">
        <f>INDEX('Nutrient Contents'!$L$7:$L$50,Input!N26)*Input!O26/100</f>
        <v>0</v>
      </c>
      <c r="T26" s="10">
        <f>INDEX('Nutrient Contents'!$M$7:$M$50,Input!N26)*Input!O26/100</f>
        <v>0</v>
      </c>
      <c r="U26" s="10">
        <f>INDEX('Nutrient Contents'!$C$7:$C$51,A26)</f>
        <v>2</v>
      </c>
      <c r="V26" s="10">
        <f t="shared" si="1"/>
        <v>0</v>
      </c>
      <c r="W26" s="10">
        <f>INDEX('Nutrient Contents'!$H$7:$H$50,Input!U26)*Input!V26/100</f>
        <v>0</v>
      </c>
      <c r="X26" s="10">
        <f>INDEX('Nutrient Contents'!$I$7:$I$50,Input!U26)*Input!V26/100</f>
        <v>0</v>
      </c>
      <c r="Y26" s="10">
        <f>INDEX('Nutrient Contents'!$J$7:$J$50,Input!U26)*Input!V26/100</f>
        <v>0</v>
      </c>
      <c r="Z26" s="10">
        <f>INDEX('Nutrient Contents'!$L$7:$L$50,Input!U26)*Input!V26/100</f>
        <v>0</v>
      </c>
      <c r="AA26" s="10">
        <f>INDEX('Nutrient Contents'!$M$7:$M$50,Input!U26)*Input!V26/100</f>
        <v>0</v>
      </c>
      <c r="AB26" s="10">
        <f>INDEX('Nutrient Contents'!$C$7:$C$51,A26)</f>
        <v>2</v>
      </c>
      <c r="AC26" s="10">
        <f t="shared" si="2"/>
        <v>0</v>
      </c>
      <c r="AD26" s="10">
        <f>INDEX('Nutrient Contents'!$H$7:$H$50,Input!AB26)*Input!AC26/100</f>
        <v>0</v>
      </c>
      <c r="AE26" s="10">
        <f>INDEX('Nutrient Contents'!$I$7:$I$50,Input!AB26)*Input!AC26/100</f>
        <v>0</v>
      </c>
      <c r="AF26" s="10">
        <f>INDEX('Nutrient Contents'!$J$7:$J$50,Input!AB26)*Input!AC26/100</f>
        <v>0</v>
      </c>
      <c r="AG26" s="10">
        <f>INDEX('Nutrient Contents'!$L$7:$L$50,Input!AB26)*Input!AC26/100</f>
        <v>0</v>
      </c>
      <c r="AH26" s="10">
        <f>INDEX('Nutrient Contents'!$M$7:$M$50,Input!AB26)*Input!AC26/100</f>
        <v>0</v>
      </c>
      <c r="AI26" s="11">
        <f t="shared" si="3"/>
        <v>0</v>
      </c>
      <c r="AJ26" s="10">
        <f t="shared" si="4"/>
        <v>0</v>
      </c>
      <c r="AK26" s="10">
        <f t="shared" si="5"/>
        <v>0</v>
      </c>
      <c r="AL26" s="10">
        <f t="shared" si="6"/>
        <v>0</v>
      </c>
      <c r="AM26" s="10">
        <f t="shared" si="7"/>
        <v>0</v>
      </c>
      <c r="AN26" s="10">
        <f t="shared" si="8"/>
        <v>0</v>
      </c>
    </row>
    <row r="27" spans="1:40" ht="20" customHeight="1" thickBot="1" x14ac:dyDescent="0.35">
      <c r="A27" s="93">
        <v>2</v>
      </c>
      <c r="B27" s="132"/>
      <c r="C27" s="132"/>
      <c r="D27" s="94">
        <f t="shared" si="9"/>
        <v>0</v>
      </c>
      <c r="E27" s="132"/>
      <c r="F27" s="132"/>
      <c r="G27" s="94">
        <f t="shared" si="10"/>
        <v>0</v>
      </c>
      <c r="H27" s="132"/>
      <c r="I27" s="132"/>
      <c r="J27" s="94">
        <f t="shared" si="11"/>
        <v>0</v>
      </c>
      <c r="K27" s="132"/>
      <c r="L27" s="132"/>
      <c r="M27" s="132"/>
      <c r="N27" s="10">
        <f>INDEX('Nutrient Contents'!$C$7:$C$51,A27)</f>
        <v>2</v>
      </c>
      <c r="O27" s="10">
        <f t="shared" si="0"/>
        <v>0</v>
      </c>
      <c r="P27" s="10">
        <f>INDEX('Nutrient Contents'!$H$7:$H$50,Input!N27)*Input!O27/100</f>
        <v>0</v>
      </c>
      <c r="Q27" s="10">
        <f>INDEX('Nutrient Contents'!$I$7:$I$50,Input!N27)*Input!O27/100</f>
        <v>0</v>
      </c>
      <c r="R27" s="10">
        <f>INDEX('Nutrient Contents'!$J$7:$J$50,Input!N27)*Input!O27/100</f>
        <v>0</v>
      </c>
      <c r="S27" s="10">
        <f>INDEX('Nutrient Contents'!$L$7:$L$50,Input!N27)*Input!O27/100</f>
        <v>0</v>
      </c>
      <c r="T27" s="10">
        <f>INDEX('Nutrient Contents'!$M$7:$M$50,Input!N27)*Input!O27/100</f>
        <v>0</v>
      </c>
      <c r="U27" s="10">
        <f>INDEX('Nutrient Contents'!$C$7:$C$51,A27)</f>
        <v>2</v>
      </c>
      <c r="V27" s="10">
        <f t="shared" si="1"/>
        <v>0</v>
      </c>
      <c r="W27" s="10">
        <f>INDEX('Nutrient Contents'!$H$7:$H$50,Input!U27)*Input!V27/100</f>
        <v>0</v>
      </c>
      <c r="X27" s="10">
        <f>INDEX('Nutrient Contents'!$I$7:$I$50,Input!U27)*Input!V27/100</f>
        <v>0</v>
      </c>
      <c r="Y27" s="10">
        <f>INDEX('Nutrient Contents'!$J$7:$J$50,Input!U27)*Input!V27/100</f>
        <v>0</v>
      </c>
      <c r="Z27" s="10">
        <f>INDEX('Nutrient Contents'!$L$7:$L$50,Input!U27)*Input!V27/100</f>
        <v>0</v>
      </c>
      <c r="AA27" s="10">
        <f>INDEX('Nutrient Contents'!$M$7:$M$50,Input!U27)*Input!V27/100</f>
        <v>0</v>
      </c>
      <c r="AB27" s="10">
        <f>INDEX('Nutrient Contents'!$C$7:$C$51,A27)</f>
        <v>2</v>
      </c>
      <c r="AC27" s="10">
        <f t="shared" si="2"/>
        <v>0</v>
      </c>
      <c r="AD27" s="10">
        <f>INDEX('Nutrient Contents'!$H$7:$H$50,Input!AB27)*Input!AC27/100</f>
        <v>0</v>
      </c>
      <c r="AE27" s="10">
        <f>INDEX('Nutrient Contents'!$I$7:$I$50,Input!AB27)*Input!AC27/100</f>
        <v>0</v>
      </c>
      <c r="AF27" s="10">
        <f>INDEX('Nutrient Contents'!$J$7:$J$50,Input!AB27)*Input!AC27/100</f>
        <v>0</v>
      </c>
      <c r="AG27" s="10">
        <f>INDEX('Nutrient Contents'!$L$7:$L$50,Input!AB27)*Input!AC27/100</f>
        <v>0</v>
      </c>
      <c r="AH27" s="10">
        <f>INDEX('Nutrient Contents'!$M$7:$M$50,Input!AB27)*Input!AC27/100</f>
        <v>0</v>
      </c>
      <c r="AI27" s="11">
        <f t="shared" si="3"/>
        <v>0</v>
      </c>
      <c r="AJ27" s="10">
        <f t="shared" si="4"/>
        <v>0</v>
      </c>
      <c r="AK27" s="10">
        <f t="shared" si="5"/>
        <v>0</v>
      </c>
      <c r="AL27" s="10">
        <f t="shared" si="6"/>
        <v>0</v>
      </c>
      <c r="AM27" s="10">
        <f t="shared" si="7"/>
        <v>0</v>
      </c>
      <c r="AN27" s="10">
        <f t="shared" si="8"/>
        <v>0</v>
      </c>
    </row>
    <row r="28" spans="1:40" ht="20" customHeight="1" thickBot="1" x14ac:dyDescent="0.35">
      <c r="A28" s="93">
        <v>2</v>
      </c>
      <c r="B28" s="132"/>
      <c r="C28" s="132"/>
      <c r="D28" s="94">
        <f t="shared" si="9"/>
        <v>0</v>
      </c>
      <c r="E28" s="132"/>
      <c r="F28" s="132"/>
      <c r="G28" s="94">
        <f t="shared" si="10"/>
        <v>0</v>
      </c>
      <c r="H28" s="132"/>
      <c r="I28" s="132"/>
      <c r="J28" s="94">
        <f t="shared" si="11"/>
        <v>0</v>
      </c>
      <c r="K28" s="132"/>
      <c r="L28" s="132"/>
      <c r="M28" s="132"/>
      <c r="N28" s="10">
        <f>INDEX('Nutrient Contents'!$C$7:$C$51,A28)</f>
        <v>2</v>
      </c>
      <c r="O28" s="10">
        <f t="shared" si="0"/>
        <v>0</v>
      </c>
      <c r="P28" s="10">
        <f>INDEX('Nutrient Contents'!$H$7:$H$50,Input!N28)*Input!O28/100</f>
        <v>0</v>
      </c>
      <c r="Q28" s="10">
        <f>INDEX('Nutrient Contents'!$I$7:$I$50,Input!N28)*Input!O28/100</f>
        <v>0</v>
      </c>
      <c r="R28" s="10">
        <f>INDEX('Nutrient Contents'!$J$7:$J$50,Input!N28)*Input!O28/100</f>
        <v>0</v>
      </c>
      <c r="S28" s="10">
        <f>INDEX('Nutrient Contents'!$L$7:$L$50,Input!N28)*Input!O28/100</f>
        <v>0</v>
      </c>
      <c r="T28" s="10">
        <f>INDEX('Nutrient Contents'!$M$7:$M$50,Input!N28)*Input!O28/100</f>
        <v>0</v>
      </c>
      <c r="U28" s="10">
        <f>INDEX('Nutrient Contents'!$C$7:$C$51,A28)</f>
        <v>2</v>
      </c>
      <c r="V28" s="10">
        <f t="shared" si="1"/>
        <v>0</v>
      </c>
      <c r="W28" s="10">
        <f>INDEX('Nutrient Contents'!$H$7:$H$50,Input!U28)*Input!V28/100</f>
        <v>0</v>
      </c>
      <c r="X28" s="10">
        <f>INDEX('Nutrient Contents'!$I$7:$I$50,Input!U28)*Input!V28/100</f>
        <v>0</v>
      </c>
      <c r="Y28" s="10">
        <f>INDEX('Nutrient Contents'!$J$7:$J$50,Input!U28)*Input!V28/100</f>
        <v>0</v>
      </c>
      <c r="Z28" s="10">
        <f>INDEX('Nutrient Contents'!$L$7:$L$50,Input!U28)*Input!V28/100</f>
        <v>0</v>
      </c>
      <c r="AA28" s="10">
        <f>INDEX('Nutrient Contents'!$M$7:$M$50,Input!U28)*Input!V28/100</f>
        <v>0</v>
      </c>
      <c r="AB28" s="10">
        <f>INDEX('Nutrient Contents'!$C$7:$C$51,A28)</f>
        <v>2</v>
      </c>
      <c r="AC28" s="10">
        <f t="shared" si="2"/>
        <v>0</v>
      </c>
      <c r="AD28" s="10">
        <f>INDEX('Nutrient Contents'!$H$7:$H$50,Input!AB28)*Input!AC28/100</f>
        <v>0</v>
      </c>
      <c r="AE28" s="10">
        <f>INDEX('Nutrient Contents'!$I$7:$I$50,Input!AB28)*Input!AC28/100</f>
        <v>0</v>
      </c>
      <c r="AF28" s="10">
        <f>INDEX('Nutrient Contents'!$J$7:$J$50,Input!AB28)*Input!AC28/100</f>
        <v>0</v>
      </c>
      <c r="AG28" s="10">
        <f>INDEX('Nutrient Contents'!$L$7:$L$50,Input!AB28)*Input!AC28/100</f>
        <v>0</v>
      </c>
      <c r="AH28" s="10">
        <f>INDEX('Nutrient Contents'!$M$7:$M$50,Input!AB28)*Input!AC28/100</f>
        <v>0</v>
      </c>
      <c r="AI28" s="11">
        <f t="shared" si="3"/>
        <v>0</v>
      </c>
      <c r="AJ28" s="10">
        <f t="shared" si="4"/>
        <v>0</v>
      </c>
      <c r="AK28" s="10">
        <f t="shared" si="5"/>
        <v>0</v>
      </c>
      <c r="AL28" s="10">
        <f t="shared" si="6"/>
        <v>0</v>
      </c>
      <c r="AM28" s="10">
        <f t="shared" si="7"/>
        <v>0</v>
      </c>
      <c r="AN28" s="10">
        <f t="shared" si="8"/>
        <v>0</v>
      </c>
    </row>
    <row r="29" spans="1:40" ht="20" customHeight="1" thickBot="1" x14ac:dyDescent="0.35">
      <c r="A29" s="93">
        <v>2</v>
      </c>
      <c r="B29" s="132"/>
      <c r="C29" s="132"/>
      <c r="D29" s="94">
        <f t="shared" si="9"/>
        <v>0</v>
      </c>
      <c r="E29" s="132"/>
      <c r="F29" s="132"/>
      <c r="G29" s="94">
        <f t="shared" si="10"/>
        <v>0</v>
      </c>
      <c r="H29" s="132"/>
      <c r="I29" s="132"/>
      <c r="J29" s="94">
        <f t="shared" si="11"/>
        <v>0</v>
      </c>
      <c r="K29" s="132"/>
      <c r="L29" s="132"/>
      <c r="M29" s="132"/>
      <c r="N29" s="10">
        <f>INDEX('Nutrient Contents'!$C$7:$C$51,A29)</f>
        <v>2</v>
      </c>
      <c r="O29" s="10">
        <f t="shared" si="0"/>
        <v>0</v>
      </c>
      <c r="P29" s="10">
        <f>INDEX('Nutrient Contents'!$H$7:$H$50,Input!N29)*Input!O29/100</f>
        <v>0</v>
      </c>
      <c r="Q29" s="10">
        <f>INDEX('Nutrient Contents'!$I$7:$I$50,Input!N29)*Input!O29/100</f>
        <v>0</v>
      </c>
      <c r="R29" s="10">
        <f>INDEX('Nutrient Contents'!$J$7:$J$50,Input!N29)*Input!O29/100</f>
        <v>0</v>
      </c>
      <c r="S29" s="10">
        <f>INDEX('Nutrient Contents'!$L$7:$L$50,Input!N29)*Input!O29/100</f>
        <v>0</v>
      </c>
      <c r="T29" s="10">
        <f>INDEX('Nutrient Contents'!$M$7:$M$50,Input!N29)*Input!O29/100</f>
        <v>0</v>
      </c>
      <c r="U29" s="10">
        <f>INDEX('Nutrient Contents'!$C$7:$C$51,A29)</f>
        <v>2</v>
      </c>
      <c r="V29" s="10">
        <f t="shared" si="1"/>
        <v>0</v>
      </c>
      <c r="W29" s="10">
        <f>INDEX('Nutrient Contents'!$H$7:$H$50,Input!U29)*Input!V29/100</f>
        <v>0</v>
      </c>
      <c r="X29" s="10">
        <f>INDEX('Nutrient Contents'!$I$7:$I$50,Input!U29)*Input!V29/100</f>
        <v>0</v>
      </c>
      <c r="Y29" s="10">
        <f>INDEX('Nutrient Contents'!$J$7:$J$50,Input!U29)*Input!V29/100</f>
        <v>0</v>
      </c>
      <c r="Z29" s="10">
        <f>INDEX('Nutrient Contents'!$L$7:$L$50,Input!U29)*Input!V29/100</f>
        <v>0</v>
      </c>
      <c r="AA29" s="10">
        <f>INDEX('Nutrient Contents'!$M$7:$M$50,Input!U29)*Input!V29/100</f>
        <v>0</v>
      </c>
      <c r="AB29" s="10">
        <f>INDEX('Nutrient Contents'!$C$7:$C$51,A29)</f>
        <v>2</v>
      </c>
      <c r="AC29" s="10">
        <f t="shared" si="2"/>
        <v>0</v>
      </c>
      <c r="AD29" s="10">
        <f>INDEX('Nutrient Contents'!$H$7:$H$50,Input!AB29)*Input!AC29/100</f>
        <v>0</v>
      </c>
      <c r="AE29" s="10">
        <f>INDEX('Nutrient Contents'!$I$7:$I$50,Input!AB29)*Input!AC29/100</f>
        <v>0</v>
      </c>
      <c r="AF29" s="10">
        <f>INDEX('Nutrient Contents'!$J$7:$J$50,Input!AB29)*Input!AC29/100</f>
        <v>0</v>
      </c>
      <c r="AG29" s="10">
        <f>INDEX('Nutrient Contents'!$L$7:$L$50,Input!AB29)*Input!AC29/100</f>
        <v>0</v>
      </c>
      <c r="AH29" s="10">
        <f>INDEX('Nutrient Contents'!$M$7:$M$50,Input!AB29)*Input!AC29/100</f>
        <v>0</v>
      </c>
      <c r="AI29" s="11">
        <f t="shared" si="3"/>
        <v>0</v>
      </c>
      <c r="AJ29" s="10">
        <f t="shared" si="4"/>
        <v>0</v>
      </c>
      <c r="AK29" s="10">
        <f t="shared" si="5"/>
        <v>0</v>
      </c>
      <c r="AL29" s="10">
        <f t="shared" si="6"/>
        <v>0</v>
      </c>
      <c r="AM29" s="10">
        <f t="shared" si="7"/>
        <v>0</v>
      </c>
      <c r="AN29" s="10">
        <f t="shared" si="8"/>
        <v>0</v>
      </c>
    </row>
    <row r="30" spans="1:40" ht="20" customHeight="1" thickBot="1" x14ac:dyDescent="0.35">
      <c r="A30" s="93">
        <v>2</v>
      </c>
      <c r="B30" s="132"/>
      <c r="C30" s="132"/>
      <c r="D30" s="94">
        <f t="shared" si="9"/>
        <v>0</v>
      </c>
      <c r="E30" s="132"/>
      <c r="F30" s="132"/>
      <c r="G30" s="94">
        <f t="shared" si="10"/>
        <v>0</v>
      </c>
      <c r="H30" s="132"/>
      <c r="I30" s="132"/>
      <c r="J30" s="94">
        <f t="shared" si="11"/>
        <v>0</v>
      </c>
      <c r="K30" s="132"/>
      <c r="L30" s="132"/>
      <c r="M30" s="132"/>
      <c r="N30" s="10">
        <f>INDEX('Nutrient Contents'!$C$7:$C$51,A30)</f>
        <v>2</v>
      </c>
      <c r="O30" s="10">
        <f t="shared" si="0"/>
        <v>0</v>
      </c>
      <c r="P30" s="10">
        <f>INDEX('Nutrient Contents'!$H$7:$H$50,Input!N30)*Input!O30/100</f>
        <v>0</v>
      </c>
      <c r="Q30" s="10">
        <f>INDEX('Nutrient Contents'!$I$7:$I$50,Input!N30)*Input!O30/100</f>
        <v>0</v>
      </c>
      <c r="R30" s="10">
        <f>INDEX('Nutrient Contents'!$J$7:$J$50,Input!N30)*Input!O30/100</f>
        <v>0</v>
      </c>
      <c r="S30" s="10">
        <f>INDEX('Nutrient Contents'!$L$7:$L$50,Input!N30)*Input!O30/100</f>
        <v>0</v>
      </c>
      <c r="T30" s="10">
        <f>INDEX('Nutrient Contents'!$M$7:$M$50,Input!N30)*Input!O30/100</f>
        <v>0</v>
      </c>
      <c r="U30" s="10">
        <f>INDEX('Nutrient Contents'!$C$7:$C$51,A30)</f>
        <v>2</v>
      </c>
      <c r="V30" s="10">
        <f t="shared" si="1"/>
        <v>0</v>
      </c>
      <c r="W30" s="10">
        <f>INDEX('Nutrient Contents'!$H$7:$H$50,Input!U30)*Input!V30/100</f>
        <v>0</v>
      </c>
      <c r="X30" s="10">
        <f>INDEX('Nutrient Contents'!$I$7:$I$50,Input!U30)*Input!V30/100</f>
        <v>0</v>
      </c>
      <c r="Y30" s="10">
        <f>INDEX('Nutrient Contents'!$J$7:$J$50,Input!U30)*Input!V30/100</f>
        <v>0</v>
      </c>
      <c r="Z30" s="10">
        <f>INDEX('Nutrient Contents'!$L$7:$L$50,Input!U30)*Input!V30/100</f>
        <v>0</v>
      </c>
      <c r="AA30" s="10">
        <f>INDEX('Nutrient Contents'!$M$7:$M$50,Input!U30)*Input!V30/100</f>
        <v>0</v>
      </c>
      <c r="AB30" s="10">
        <f>INDEX('Nutrient Contents'!$C$7:$C$51,A30)</f>
        <v>2</v>
      </c>
      <c r="AC30" s="10">
        <f t="shared" si="2"/>
        <v>0</v>
      </c>
      <c r="AD30" s="10">
        <f>INDEX('Nutrient Contents'!$H$7:$H$50,Input!AB30)*Input!AC30/100</f>
        <v>0</v>
      </c>
      <c r="AE30" s="10">
        <f>INDEX('Nutrient Contents'!$I$7:$I$50,Input!AB30)*Input!AC30/100</f>
        <v>0</v>
      </c>
      <c r="AF30" s="10">
        <f>INDEX('Nutrient Contents'!$J$7:$J$50,Input!AB30)*Input!AC30/100</f>
        <v>0</v>
      </c>
      <c r="AG30" s="10">
        <f>INDEX('Nutrient Contents'!$L$7:$L$50,Input!AB30)*Input!AC30/100</f>
        <v>0</v>
      </c>
      <c r="AH30" s="10">
        <f>INDEX('Nutrient Contents'!$M$7:$M$50,Input!AB30)*Input!AC30/100</f>
        <v>0</v>
      </c>
      <c r="AI30" s="11">
        <f t="shared" si="3"/>
        <v>0</v>
      </c>
      <c r="AJ30" s="10">
        <f t="shared" si="4"/>
        <v>0</v>
      </c>
      <c r="AK30" s="10">
        <f t="shared" si="5"/>
        <v>0</v>
      </c>
      <c r="AL30" s="10">
        <f t="shared" si="6"/>
        <v>0</v>
      </c>
      <c r="AM30" s="10">
        <f t="shared" si="7"/>
        <v>0</v>
      </c>
      <c r="AN30" s="10">
        <f t="shared" si="8"/>
        <v>0</v>
      </c>
    </row>
    <row r="31" spans="1:40" ht="20" customHeight="1" thickBot="1" x14ac:dyDescent="0.35">
      <c r="A31" s="93">
        <v>2</v>
      </c>
      <c r="B31" s="132"/>
      <c r="C31" s="132"/>
      <c r="D31" s="94">
        <f t="shared" si="9"/>
        <v>0</v>
      </c>
      <c r="E31" s="132"/>
      <c r="F31" s="132"/>
      <c r="G31" s="94">
        <f t="shared" si="10"/>
        <v>0</v>
      </c>
      <c r="H31" s="132"/>
      <c r="I31" s="132"/>
      <c r="J31" s="94">
        <f t="shared" si="11"/>
        <v>0</v>
      </c>
      <c r="K31" s="132"/>
      <c r="L31" s="132"/>
      <c r="M31" s="132"/>
      <c r="N31" s="10">
        <f>INDEX('Nutrient Contents'!$C$7:$C$51,A31)</f>
        <v>2</v>
      </c>
      <c r="O31" s="10">
        <f t="shared" si="0"/>
        <v>0</v>
      </c>
      <c r="P31" s="10">
        <f>INDEX('Nutrient Contents'!$H$7:$H$50,Input!N31)*Input!O31/100</f>
        <v>0</v>
      </c>
      <c r="Q31" s="10">
        <f>INDEX('Nutrient Contents'!$I$7:$I$50,Input!N31)*Input!O31/100</f>
        <v>0</v>
      </c>
      <c r="R31" s="10">
        <f>INDEX('Nutrient Contents'!$J$7:$J$50,Input!N31)*Input!O31/100</f>
        <v>0</v>
      </c>
      <c r="S31" s="10">
        <f>INDEX('Nutrient Contents'!$L$7:$L$50,Input!N31)*Input!O31/100</f>
        <v>0</v>
      </c>
      <c r="T31" s="10">
        <f>INDEX('Nutrient Contents'!$M$7:$M$50,Input!N31)*Input!O31/100</f>
        <v>0</v>
      </c>
      <c r="U31" s="10">
        <f>INDEX('Nutrient Contents'!$C$7:$C$51,A31)</f>
        <v>2</v>
      </c>
      <c r="V31" s="10">
        <f t="shared" si="1"/>
        <v>0</v>
      </c>
      <c r="W31" s="10">
        <f>INDEX('Nutrient Contents'!$H$7:$H$50,Input!U31)*Input!V31/100</f>
        <v>0</v>
      </c>
      <c r="X31" s="10">
        <f>INDEX('Nutrient Contents'!$I$7:$I$50,Input!U31)*Input!V31/100</f>
        <v>0</v>
      </c>
      <c r="Y31" s="10">
        <f>INDEX('Nutrient Contents'!$J$7:$J$50,Input!U31)*Input!V31/100</f>
        <v>0</v>
      </c>
      <c r="Z31" s="10">
        <f>INDEX('Nutrient Contents'!$L$7:$L$50,Input!U31)*Input!V31/100</f>
        <v>0</v>
      </c>
      <c r="AA31" s="10">
        <f>INDEX('Nutrient Contents'!$M$7:$M$50,Input!U31)*Input!V31/100</f>
        <v>0</v>
      </c>
      <c r="AB31" s="10">
        <f>INDEX('Nutrient Contents'!$C$7:$C$51,A31)</f>
        <v>2</v>
      </c>
      <c r="AC31" s="10">
        <f t="shared" si="2"/>
        <v>0</v>
      </c>
      <c r="AD31" s="10">
        <f>INDEX('Nutrient Contents'!$H$7:$H$50,Input!AB31)*Input!AC31/100</f>
        <v>0</v>
      </c>
      <c r="AE31" s="10">
        <f>INDEX('Nutrient Contents'!$I$7:$I$50,Input!AB31)*Input!AC31/100</f>
        <v>0</v>
      </c>
      <c r="AF31" s="10">
        <f>INDEX('Nutrient Contents'!$J$7:$J$50,Input!AB31)*Input!AC31/100</f>
        <v>0</v>
      </c>
      <c r="AG31" s="10">
        <f>INDEX('Nutrient Contents'!$L$7:$L$50,Input!AB31)*Input!AC31/100</f>
        <v>0</v>
      </c>
      <c r="AH31" s="10">
        <f>INDEX('Nutrient Contents'!$M$7:$M$50,Input!AB31)*Input!AC31/100</f>
        <v>0</v>
      </c>
      <c r="AI31" s="11">
        <f t="shared" si="3"/>
        <v>0</v>
      </c>
      <c r="AJ31" s="10">
        <f t="shared" si="4"/>
        <v>0</v>
      </c>
      <c r="AK31" s="10">
        <f t="shared" si="5"/>
        <v>0</v>
      </c>
      <c r="AL31" s="10">
        <f t="shared" si="6"/>
        <v>0</v>
      </c>
      <c r="AM31" s="10">
        <f t="shared" si="7"/>
        <v>0</v>
      </c>
      <c r="AN31" s="10">
        <f t="shared" si="8"/>
        <v>0</v>
      </c>
    </row>
    <row r="32" spans="1:40" ht="20" customHeight="1" thickBot="1" x14ac:dyDescent="0.35">
      <c r="A32" s="93">
        <v>2</v>
      </c>
      <c r="B32" s="132"/>
      <c r="C32" s="132"/>
      <c r="D32" s="94">
        <f t="shared" si="9"/>
        <v>0</v>
      </c>
      <c r="E32" s="132"/>
      <c r="F32" s="132"/>
      <c r="G32" s="94">
        <f t="shared" si="10"/>
        <v>0</v>
      </c>
      <c r="H32" s="132"/>
      <c r="I32" s="132"/>
      <c r="J32" s="94">
        <f t="shared" si="11"/>
        <v>0</v>
      </c>
      <c r="K32" s="132"/>
      <c r="L32" s="132"/>
      <c r="M32" s="132"/>
      <c r="N32" s="10">
        <f>INDEX('Nutrient Contents'!$C$7:$C$51,A32)</f>
        <v>2</v>
      </c>
      <c r="O32" s="10">
        <f t="shared" si="0"/>
        <v>0</v>
      </c>
      <c r="P32" s="10">
        <f>INDEX('Nutrient Contents'!$H$7:$H$50,Input!N32)*Input!O32/100</f>
        <v>0</v>
      </c>
      <c r="Q32" s="10">
        <f>INDEX('Nutrient Contents'!$I$7:$I$50,Input!N32)*Input!O32/100</f>
        <v>0</v>
      </c>
      <c r="R32" s="10">
        <f>INDEX('Nutrient Contents'!$J$7:$J$50,Input!N32)*Input!O32/100</f>
        <v>0</v>
      </c>
      <c r="S32" s="10">
        <f>INDEX('Nutrient Contents'!$L$7:$L$50,Input!N32)*Input!O32/100</f>
        <v>0</v>
      </c>
      <c r="T32" s="10">
        <f>INDEX('Nutrient Contents'!$M$7:$M$50,Input!N32)*Input!O32/100</f>
        <v>0</v>
      </c>
      <c r="U32" s="10">
        <f>INDEX('Nutrient Contents'!$C$7:$C$51,A32)</f>
        <v>2</v>
      </c>
      <c r="V32" s="10">
        <f t="shared" si="1"/>
        <v>0</v>
      </c>
      <c r="W32" s="10">
        <f>INDEX('Nutrient Contents'!$H$7:$H$50,Input!U32)*Input!V32/100</f>
        <v>0</v>
      </c>
      <c r="X32" s="10">
        <f>INDEX('Nutrient Contents'!$I$7:$I$50,Input!U32)*Input!V32/100</f>
        <v>0</v>
      </c>
      <c r="Y32" s="10">
        <f>INDEX('Nutrient Contents'!$J$7:$J$50,Input!U32)*Input!V32/100</f>
        <v>0</v>
      </c>
      <c r="Z32" s="10">
        <f>INDEX('Nutrient Contents'!$L$7:$L$50,Input!U32)*Input!V32/100</f>
        <v>0</v>
      </c>
      <c r="AA32" s="10">
        <f>INDEX('Nutrient Contents'!$M$7:$M$50,Input!U32)*Input!V32/100</f>
        <v>0</v>
      </c>
      <c r="AB32" s="10">
        <f>INDEX('Nutrient Contents'!$C$7:$C$51,A32)</f>
        <v>2</v>
      </c>
      <c r="AC32" s="10">
        <f t="shared" si="2"/>
        <v>0</v>
      </c>
      <c r="AD32" s="10">
        <f>INDEX('Nutrient Contents'!$H$7:$H$50,Input!AB32)*Input!AC32/100</f>
        <v>0</v>
      </c>
      <c r="AE32" s="10">
        <f>INDEX('Nutrient Contents'!$I$7:$I$50,Input!AB32)*Input!AC32/100</f>
        <v>0</v>
      </c>
      <c r="AF32" s="10">
        <f>INDEX('Nutrient Contents'!$J$7:$J$50,Input!AB32)*Input!AC32/100</f>
        <v>0</v>
      </c>
      <c r="AG32" s="10">
        <f>INDEX('Nutrient Contents'!$L$7:$L$50,Input!AB32)*Input!AC32/100</f>
        <v>0</v>
      </c>
      <c r="AH32" s="10">
        <f>INDEX('Nutrient Contents'!$M$7:$M$50,Input!AB32)*Input!AC32/100</f>
        <v>0</v>
      </c>
      <c r="AI32" s="11">
        <f t="shared" si="3"/>
        <v>0</v>
      </c>
      <c r="AJ32" s="10">
        <f t="shared" si="4"/>
        <v>0</v>
      </c>
      <c r="AK32" s="10">
        <f t="shared" si="5"/>
        <v>0</v>
      </c>
      <c r="AL32" s="10">
        <f t="shared" si="6"/>
        <v>0</v>
      </c>
      <c r="AM32" s="10">
        <f t="shared" si="7"/>
        <v>0</v>
      </c>
      <c r="AN32" s="10">
        <f t="shared" si="8"/>
        <v>0</v>
      </c>
    </row>
    <row r="33" spans="1:40" ht="20" customHeight="1" thickBot="1" x14ac:dyDescent="0.35">
      <c r="A33" s="93">
        <v>2</v>
      </c>
      <c r="B33" s="132"/>
      <c r="C33" s="132"/>
      <c r="D33" s="94">
        <f t="shared" si="9"/>
        <v>0</v>
      </c>
      <c r="E33" s="132"/>
      <c r="F33" s="132"/>
      <c r="G33" s="94">
        <f t="shared" si="10"/>
        <v>0</v>
      </c>
      <c r="H33" s="132"/>
      <c r="I33" s="132"/>
      <c r="J33" s="94">
        <f t="shared" si="11"/>
        <v>0</v>
      </c>
      <c r="K33" s="132"/>
      <c r="L33" s="132"/>
      <c r="M33" s="132"/>
      <c r="N33" s="10">
        <f>INDEX('Nutrient Contents'!$C$7:$C$51,A33)</f>
        <v>2</v>
      </c>
      <c r="O33" s="10">
        <f t="shared" si="0"/>
        <v>0</v>
      </c>
      <c r="P33" s="10">
        <f>INDEX('Nutrient Contents'!$H$7:$H$50,Input!N33)*Input!O33/100</f>
        <v>0</v>
      </c>
      <c r="Q33" s="10">
        <f>INDEX('Nutrient Contents'!$I$7:$I$50,Input!N33)*Input!O33/100</f>
        <v>0</v>
      </c>
      <c r="R33" s="10">
        <f>INDEX('Nutrient Contents'!$J$7:$J$50,Input!N33)*Input!O33/100</f>
        <v>0</v>
      </c>
      <c r="S33" s="10">
        <f>INDEX('Nutrient Contents'!$L$7:$L$50,Input!N33)*Input!O33/100</f>
        <v>0</v>
      </c>
      <c r="T33" s="10">
        <f>INDEX('Nutrient Contents'!$M$7:$M$50,Input!N33)*Input!O33/100</f>
        <v>0</v>
      </c>
      <c r="U33" s="10">
        <f>INDEX('Nutrient Contents'!$C$7:$C$51,A33)</f>
        <v>2</v>
      </c>
      <c r="V33" s="10">
        <f t="shared" si="1"/>
        <v>0</v>
      </c>
      <c r="W33" s="10">
        <f>INDEX('Nutrient Contents'!$H$7:$H$50,Input!U33)*Input!V33/100</f>
        <v>0</v>
      </c>
      <c r="X33" s="10">
        <f>INDEX('Nutrient Contents'!$I$7:$I$50,Input!U33)*Input!V33/100</f>
        <v>0</v>
      </c>
      <c r="Y33" s="10">
        <f>INDEX('Nutrient Contents'!$J$7:$J$50,Input!U33)*Input!V33/100</f>
        <v>0</v>
      </c>
      <c r="Z33" s="10">
        <f>INDEX('Nutrient Contents'!$L$7:$L$50,Input!U33)*Input!V33/100</f>
        <v>0</v>
      </c>
      <c r="AA33" s="10">
        <f>INDEX('Nutrient Contents'!$M$7:$M$50,Input!U33)*Input!V33/100</f>
        <v>0</v>
      </c>
      <c r="AB33" s="10">
        <f>INDEX('Nutrient Contents'!$C$7:$C$51,A33)</f>
        <v>2</v>
      </c>
      <c r="AC33" s="10">
        <f t="shared" si="2"/>
        <v>0</v>
      </c>
      <c r="AD33" s="10">
        <f>INDEX('Nutrient Contents'!$H$7:$H$50,Input!AB33)*Input!AC33/100</f>
        <v>0</v>
      </c>
      <c r="AE33" s="10">
        <f>INDEX('Nutrient Contents'!$I$7:$I$50,Input!AB33)*Input!AC33/100</f>
        <v>0</v>
      </c>
      <c r="AF33" s="10">
        <f>INDEX('Nutrient Contents'!$J$7:$J$50,Input!AB33)*Input!AC33/100</f>
        <v>0</v>
      </c>
      <c r="AG33" s="10">
        <f>INDEX('Nutrient Contents'!$L$7:$L$50,Input!AB33)*Input!AC33/100</f>
        <v>0</v>
      </c>
      <c r="AH33" s="10">
        <f>INDEX('Nutrient Contents'!$M$7:$M$50,Input!AB33)*Input!AC33/100</f>
        <v>0</v>
      </c>
      <c r="AI33" s="11">
        <f t="shared" si="3"/>
        <v>0</v>
      </c>
      <c r="AJ33" s="10">
        <f t="shared" si="4"/>
        <v>0</v>
      </c>
      <c r="AK33" s="10">
        <f t="shared" si="5"/>
        <v>0</v>
      </c>
      <c r="AL33" s="10">
        <f t="shared" si="6"/>
        <v>0</v>
      </c>
      <c r="AM33" s="10">
        <f t="shared" si="7"/>
        <v>0</v>
      </c>
      <c r="AN33" s="10">
        <f t="shared" si="8"/>
        <v>0</v>
      </c>
    </row>
    <row r="34" spans="1:40" ht="20" customHeight="1" thickBot="1" x14ac:dyDescent="0.35">
      <c r="A34" s="93">
        <v>2</v>
      </c>
      <c r="B34" s="132"/>
      <c r="C34" s="132"/>
      <c r="D34" s="94">
        <f t="shared" si="9"/>
        <v>0</v>
      </c>
      <c r="E34" s="132"/>
      <c r="F34" s="132"/>
      <c r="G34" s="94">
        <f t="shared" si="10"/>
        <v>0</v>
      </c>
      <c r="H34" s="132"/>
      <c r="I34" s="132"/>
      <c r="J34" s="94">
        <f t="shared" si="11"/>
        <v>0</v>
      </c>
      <c r="K34" s="132"/>
      <c r="L34" s="132"/>
      <c r="M34" s="132"/>
      <c r="N34" s="10">
        <f>INDEX('Nutrient Contents'!$C$7:$C$51,A34)</f>
        <v>2</v>
      </c>
      <c r="O34" s="10">
        <f t="shared" si="0"/>
        <v>0</v>
      </c>
      <c r="P34" s="10">
        <f>INDEX('Nutrient Contents'!$H$7:$H$50,Input!N34)*Input!O34/100</f>
        <v>0</v>
      </c>
      <c r="Q34" s="10">
        <f>INDEX('Nutrient Contents'!$I$7:$I$50,Input!N34)*Input!O34/100</f>
        <v>0</v>
      </c>
      <c r="R34" s="10">
        <f>INDEX('Nutrient Contents'!$J$7:$J$50,Input!N34)*Input!O34/100</f>
        <v>0</v>
      </c>
      <c r="S34" s="10">
        <f>INDEX('Nutrient Contents'!$L$7:$L$50,Input!N34)*Input!O34/100</f>
        <v>0</v>
      </c>
      <c r="T34" s="10">
        <f>INDEX('Nutrient Contents'!$M$7:$M$50,Input!N34)*Input!O34/100</f>
        <v>0</v>
      </c>
      <c r="U34" s="10">
        <f>INDEX('Nutrient Contents'!$C$7:$C$51,A34)</f>
        <v>2</v>
      </c>
      <c r="V34" s="10">
        <f t="shared" si="1"/>
        <v>0</v>
      </c>
      <c r="W34" s="10">
        <f>INDEX('Nutrient Contents'!$H$7:$H$50,Input!U34)*Input!V34/100</f>
        <v>0</v>
      </c>
      <c r="X34" s="10">
        <f>INDEX('Nutrient Contents'!$I$7:$I$50,Input!U34)*Input!V34/100</f>
        <v>0</v>
      </c>
      <c r="Y34" s="10">
        <f>INDEX('Nutrient Contents'!$J$7:$J$50,Input!U34)*Input!V34/100</f>
        <v>0</v>
      </c>
      <c r="Z34" s="10">
        <f>INDEX('Nutrient Contents'!$L$7:$L$50,Input!U34)*Input!V34/100</f>
        <v>0</v>
      </c>
      <c r="AA34" s="10">
        <f>INDEX('Nutrient Contents'!$M$7:$M$50,Input!U34)*Input!V34/100</f>
        <v>0</v>
      </c>
      <c r="AB34" s="10">
        <f>INDEX('Nutrient Contents'!$C$7:$C$51,A34)</f>
        <v>2</v>
      </c>
      <c r="AC34" s="10">
        <f t="shared" si="2"/>
        <v>0</v>
      </c>
      <c r="AD34" s="10">
        <f>INDEX('Nutrient Contents'!$H$7:$H$50,Input!AB34)*Input!AC34/100</f>
        <v>0</v>
      </c>
      <c r="AE34" s="10">
        <f>INDEX('Nutrient Contents'!$I$7:$I$50,Input!AB34)*Input!AC34/100</f>
        <v>0</v>
      </c>
      <c r="AF34" s="10">
        <f>INDEX('Nutrient Contents'!$J$7:$J$50,Input!AB34)*Input!AC34/100</f>
        <v>0</v>
      </c>
      <c r="AG34" s="10">
        <f>INDEX('Nutrient Contents'!$L$7:$L$50,Input!AB34)*Input!AC34/100</f>
        <v>0</v>
      </c>
      <c r="AH34" s="10">
        <f>INDEX('Nutrient Contents'!$M$7:$M$50,Input!AB34)*Input!AC34/100</f>
        <v>0</v>
      </c>
      <c r="AI34" s="11">
        <f t="shared" si="3"/>
        <v>0</v>
      </c>
      <c r="AJ34" s="10">
        <f t="shared" si="4"/>
        <v>0</v>
      </c>
      <c r="AK34" s="10">
        <f t="shared" si="5"/>
        <v>0</v>
      </c>
      <c r="AL34" s="10">
        <f t="shared" si="6"/>
        <v>0</v>
      </c>
      <c r="AM34" s="10">
        <f t="shared" si="7"/>
        <v>0</v>
      </c>
      <c r="AN34" s="10">
        <f t="shared" si="8"/>
        <v>0</v>
      </c>
    </row>
    <row r="35" spans="1:40" ht="20" customHeight="1" thickBot="1" x14ac:dyDescent="0.35">
      <c r="A35" s="93">
        <v>2</v>
      </c>
      <c r="B35" s="132"/>
      <c r="C35" s="132"/>
      <c r="D35" s="94">
        <f t="shared" si="9"/>
        <v>0</v>
      </c>
      <c r="E35" s="132"/>
      <c r="F35" s="132"/>
      <c r="G35" s="94">
        <f t="shared" si="10"/>
        <v>0</v>
      </c>
      <c r="H35" s="132"/>
      <c r="I35" s="132"/>
      <c r="J35" s="94">
        <f t="shared" si="11"/>
        <v>0</v>
      </c>
      <c r="K35" s="132"/>
      <c r="L35" s="132"/>
      <c r="M35" s="132"/>
      <c r="N35" s="10">
        <f>INDEX('Nutrient Contents'!$C$7:$C$51,A35)</f>
        <v>2</v>
      </c>
      <c r="O35" s="10">
        <f t="shared" si="0"/>
        <v>0</v>
      </c>
      <c r="P35" s="10">
        <f>INDEX('Nutrient Contents'!$H$7:$H$50,Input!N35)*Input!O35/100</f>
        <v>0</v>
      </c>
      <c r="Q35" s="10">
        <f>INDEX('Nutrient Contents'!$I$7:$I$50,Input!N35)*Input!O35/100</f>
        <v>0</v>
      </c>
      <c r="R35" s="10">
        <f>INDEX('Nutrient Contents'!$J$7:$J$50,Input!N35)*Input!O35/100</f>
        <v>0</v>
      </c>
      <c r="S35" s="10">
        <f>INDEX('Nutrient Contents'!$L$7:$L$50,Input!N35)*Input!O35/100</f>
        <v>0</v>
      </c>
      <c r="T35" s="10">
        <f>INDEX('Nutrient Contents'!$M$7:$M$50,Input!N35)*Input!O35/100</f>
        <v>0</v>
      </c>
      <c r="U35" s="10">
        <f>INDEX('Nutrient Contents'!$C$7:$C$51,A35)</f>
        <v>2</v>
      </c>
      <c r="V35" s="10">
        <f t="shared" si="1"/>
        <v>0</v>
      </c>
      <c r="W35" s="10">
        <f>INDEX('Nutrient Contents'!$H$7:$H$50,Input!U35)*Input!V35/100</f>
        <v>0</v>
      </c>
      <c r="X35" s="10">
        <f>INDEX('Nutrient Contents'!$I$7:$I$50,Input!U35)*Input!V35/100</f>
        <v>0</v>
      </c>
      <c r="Y35" s="10">
        <f>INDEX('Nutrient Contents'!$J$7:$J$50,Input!U35)*Input!V35/100</f>
        <v>0</v>
      </c>
      <c r="Z35" s="10">
        <f>INDEX('Nutrient Contents'!$L$7:$L$50,Input!U35)*Input!V35/100</f>
        <v>0</v>
      </c>
      <c r="AA35" s="10">
        <f>INDEX('Nutrient Contents'!$M$7:$M$50,Input!U35)*Input!V35/100</f>
        <v>0</v>
      </c>
      <c r="AB35" s="10">
        <f>INDEX('Nutrient Contents'!$C$7:$C$51,A35)</f>
        <v>2</v>
      </c>
      <c r="AC35" s="10">
        <f t="shared" si="2"/>
        <v>0</v>
      </c>
      <c r="AD35" s="10">
        <f>INDEX('Nutrient Contents'!$H$7:$H$50,Input!AB35)*Input!AC35/100</f>
        <v>0</v>
      </c>
      <c r="AE35" s="10">
        <f>INDEX('Nutrient Contents'!$I$7:$I$50,Input!AB35)*Input!AC35/100</f>
        <v>0</v>
      </c>
      <c r="AF35" s="10">
        <f>INDEX('Nutrient Contents'!$J$7:$J$50,Input!AB35)*Input!AC35/100</f>
        <v>0</v>
      </c>
      <c r="AG35" s="10">
        <f>INDEX('Nutrient Contents'!$L$7:$L$50,Input!AB35)*Input!AC35/100</f>
        <v>0</v>
      </c>
      <c r="AH35" s="10">
        <f>INDEX('Nutrient Contents'!$M$7:$M$50,Input!AB35)*Input!AC35/100</f>
        <v>0</v>
      </c>
      <c r="AI35" s="11">
        <f t="shared" si="3"/>
        <v>0</v>
      </c>
      <c r="AJ35" s="10">
        <f t="shared" si="4"/>
        <v>0</v>
      </c>
      <c r="AK35" s="10">
        <f t="shared" si="5"/>
        <v>0</v>
      </c>
      <c r="AL35" s="10">
        <f t="shared" si="6"/>
        <v>0</v>
      </c>
      <c r="AM35" s="10">
        <f t="shared" si="7"/>
        <v>0</v>
      </c>
      <c r="AN35" s="10">
        <f t="shared" si="8"/>
        <v>0</v>
      </c>
    </row>
    <row r="36" spans="1:40" ht="20" customHeight="1" thickBot="1" x14ac:dyDescent="0.35">
      <c r="A36" s="93">
        <v>2</v>
      </c>
      <c r="B36" s="132"/>
      <c r="C36" s="132"/>
      <c r="D36" s="94">
        <f t="shared" si="9"/>
        <v>0</v>
      </c>
      <c r="E36" s="132"/>
      <c r="F36" s="132"/>
      <c r="G36" s="94">
        <f t="shared" si="10"/>
        <v>0</v>
      </c>
      <c r="H36" s="132"/>
      <c r="I36" s="132"/>
      <c r="J36" s="94">
        <f t="shared" si="11"/>
        <v>0</v>
      </c>
      <c r="K36" s="132"/>
      <c r="L36" s="132"/>
      <c r="M36" s="132"/>
      <c r="N36" s="10">
        <f>INDEX('Nutrient Contents'!$C$7:$C$51,A36)</f>
        <v>2</v>
      </c>
      <c r="O36" s="10">
        <f t="shared" si="0"/>
        <v>0</v>
      </c>
      <c r="P36" s="10">
        <f>INDEX('Nutrient Contents'!$H$7:$H$50,Input!N36)*Input!O36/100</f>
        <v>0</v>
      </c>
      <c r="Q36" s="10">
        <f>INDEX('Nutrient Contents'!$I$7:$I$50,Input!N36)*Input!O36/100</f>
        <v>0</v>
      </c>
      <c r="R36" s="10">
        <f>INDEX('Nutrient Contents'!$J$7:$J$50,Input!N36)*Input!O36/100</f>
        <v>0</v>
      </c>
      <c r="S36" s="10">
        <f>INDEX('Nutrient Contents'!$L$7:$L$50,Input!N36)*Input!O36/100</f>
        <v>0</v>
      </c>
      <c r="T36" s="10">
        <f>INDEX('Nutrient Contents'!$M$7:$M$50,Input!N36)*Input!O36/100</f>
        <v>0</v>
      </c>
      <c r="U36" s="10">
        <f>INDEX('Nutrient Contents'!$C$7:$C$51,A36)</f>
        <v>2</v>
      </c>
      <c r="V36" s="10">
        <f t="shared" si="1"/>
        <v>0</v>
      </c>
      <c r="W36" s="10">
        <f>INDEX('Nutrient Contents'!$H$7:$H$50,Input!U36)*Input!V36/100</f>
        <v>0</v>
      </c>
      <c r="X36" s="10">
        <f>INDEX('Nutrient Contents'!$I$7:$I$50,Input!U36)*Input!V36/100</f>
        <v>0</v>
      </c>
      <c r="Y36" s="10">
        <f>INDEX('Nutrient Contents'!$J$7:$J$50,Input!U36)*Input!V36/100</f>
        <v>0</v>
      </c>
      <c r="Z36" s="10">
        <f>INDEX('Nutrient Contents'!$L$7:$L$50,Input!U36)*Input!V36/100</f>
        <v>0</v>
      </c>
      <c r="AA36" s="10">
        <f>INDEX('Nutrient Contents'!$M$7:$M$50,Input!U36)*Input!V36/100</f>
        <v>0</v>
      </c>
      <c r="AB36" s="10">
        <f>INDEX('Nutrient Contents'!$C$7:$C$51,A36)</f>
        <v>2</v>
      </c>
      <c r="AC36" s="10">
        <f t="shared" si="2"/>
        <v>0</v>
      </c>
      <c r="AD36" s="10">
        <f>INDEX('Nutrient Contents'!$H$7:$H$50,Input!AB36)*Input!AC36/100</f>
        <v>0</v>
      </c>
      <c r="AE36" s="10">
        <f>INDEX('Nutrient Contents'!$I$7:$I$50,Input!AB36)*Input!AC36/100</f>
        <v>0</v>
      </c>
      <c r="AF36" s="10">
        <f>INDEX('Nutrient Contents'!$J$7:$J$50,Input!AB36)*Input!AC36/100</f>
        <v>0</v>
      </c>
      <c r="AG36" s="10">
        <f>INDEX('Nutrient Contents'!$L$7:$L$50,Input!AB36)*Input!AC36/100</f>
        <v>0</v>
      </c>
      <c r="AH36" s="10">
        <f>INDEX('Nutrient Contents'!$M$7:$M$50,Input!AB36)*Input!AC36/100</f>
        <v>0</v>
      </c>
      <c r="AI36" s="11">
        <f t="shared" si="3"/>
        <v>0</v>
      </c>
      <c r="AJ36" s="10">
        <f t="shared" si="4"/>
        <v>0</v>
      </c>
      <c r="AK36" s="10">
        <f t="shared" si="5"/>
        <v>0</v>
      </c>
      <c r="AL36" s="10">
        <f t="shared" si="6"/>
        <v>0</v>
      </c>
      <c r="AM36" s="10">
        <f t="shared" si="7"/>
        <v>0</v>
      </c>
      <c r="AN36" s="10">
        <f t="shared" si="8"/>
        <v>0</v>
      </c>
    </row>
    <row r="37" spans="1:40" ht="20" customHeight="1" thickBot="1" x14ac:dyDescent="0.35">
      <c r="A37" s="102">
        <v>2</v>
      </c>
      <c r="B37" s="132"/>
      <c r="C37" s="132"/>
      <c r="D37" s="94">
        <f t="shared" si="9"/>
        <v>0</v>
      </c>
      <c r="E37" s="132"/>
      <c r="F37" s="132"/>
      <c r="G37" s="94">
        <f t="shared" si="10"/>
        <v>0</v>
      </c>
      <c r="H37" s="132"/>
      <c r="I37" s="132"/>
      <c r="J37" s="94">
        <f t="shared" si="11"/>
        <v>0</v>
      </c>
      <c r="K37" s="132"/>
      <c r="L37" s="132"/>
      <c r="M37" s="132"/>
      <c r="N37" s="10">
        <f>INDEX('Nutrient Contents'!$C$7:$C$51,A37)</f>
        <v>2</v>
      </c>
      <c r="O37" s="10">
        <f t="shared" si="0"/>
        <v>0</v>
      </c>
      <c r="P37" s="10">
        <f>INDEX('Nutrient Contents'!$H$7:$H$50,Input!N37)*Input!O37/100</f>
        <v>0</v>
      </c>
      <c r="Q37" s="10">
        <f>INDEX('Nutrient Contents'!$I$7:$I$50,Input!N37)*Input!O37/100</f>
        <v>0</v>
      </c>
      <c r="R37" s="10">
        <f>INDEX('Nutrient Contents'!$J$7:$J$50,Input!N37)*Input!O37/100</f>
        <v>0</v>
      </c>
      <c r="S37" s="10">
        <f>INDEX('Nutrient Contents'!$L$7:$L$50,Input!N37)*Input!O37/100</f>
        <v>0</v>
      </c>
      <c r="T37" s="10">
        <f>INDEX('Nutrient Contents'!$M$7:$M$50,Input!N37)*Input!O37/100</f>
        <v>0</v>
      </c>
      <c r="U37" s="10">
        <f>INDEX('Nutrient Contents'!$C$7:$C$51,A37)</f>
        <v>2</v>
      </c>
      <c r="V37" s="10">
        <f t="shared" si="1"/>
        <v>0</v>
      </c>
      <c r="W37" s="10">
        <f>INDEX('Nutrient Contents'!$H$7:$H$50,Input!U37)*Input!V37/100</f>
        <v>0</v>
      </c>
      <c r="X37" s="10">
        <f>INDEX('Nutrient Contents'!$I$7:$I$50,Input!U37)*Input!V37/100</f>
        <v>0</v>
      </c>
      <c r="Y37" s="10">
        <f>INDEX('Nutrient Contents'!$J$7:$J$50,Input!U37)*Input!V37/100</f>
        <v>0</v>
      </c>
      <c r="Z37" s="10">
        <f>INDEX('Nutrient Contents'!$L$7:$L$50,Input!U37)*Input!V37/100</f>
        <v>0</v>
      </c>
      <c r="AA37" s="10">
        <f>INDEX('Nutrient Contents'!$M$7:$M$50,Input!U37)*Input!V37/100</f>
        <v>0</v>
      </c>
      <c r="AB37" s="10">
        <f>INDEX('Nutrient Contents'!$C$7:$C$51,A37)</f>
        <v>2</v>
      </c>
      <c r="AC37" s="10">
        <f t="shared" si="2"/>
        <v>0</v>
      </c>
      <c r="AD37" s="10">
        <f>INDEX('Nutrient Contents'!$H$7:$H$50,Input!AB37)*Input!AC37/100</f>
        <v>0</v>
      </c>
      <c r="AE37" s="10">
        <f>INDEX('Nutrient Contents'!$I$7:$I$50,Input!AB37)*Input!AC37/100</f>
        <v>0</v>
      </c>
      <c r="AF37" s="10">
        <f>INDEX('Nutrient Contents'!$J$7:$J$50,Input!AB37)*Input!AC37/100</f>
        <v>0</v>
      </c>
      <c r="AG37" s="10">
        <f>INDEX('Nutrient Contents'!$L$7:$L$50,Input!AB37)*Input!AC37/100</f>
        <v>0</v>
      </c>
      <c r="AH37" s="10">
        <f>INDEX('Nutrient Contents'!$M$7:$M$50,Input!AB37)*Input!AC37/100</f>
        <v>0</v>
      </c>
      <c r="AI37" s="11">
        <f t="shared" si="3"/>
        <v>0</v>
      </c>
      <c r="AJ37" s="10">
        <f t="shared" si="4"/>
        <v>0</v>
      </c>
      <c r="AK37" s="10">
        <f t="shared" si="5"/>
        <v>0</v>
      </c>
      <c r="AL37" s="10">
        <f t="shared" si="6"/>
        <v>0</v>
      </c>
      <c r="AM37" s="10">
        <f t="shared" si="7"/>
        <v>0</v>
      </c>
      <c r="AN37" s="10">
        <f t="shared" si="8"/>
        <v>0</v>
      </c>
    </row>
    <row r="38" spans="1:40" ht="20" customHeight="1" thickBot="1" x14ac:dyDescent="0.35">
      <c r="A38" s="93">
        <v>2</v>
      </c>
      <c r="B38" s="132"/>
      <c r="C38" s="132"/>
      <c r="D38" s="94">
        <f t="shared" si="9"/>
        <v>0</v>
      </c>
      <c r="E38" s="132"/>
      <c r="F38" s="132"/>
      <c r="G38" s="94">
        <f t="shared" si="10"/>
        <v>0</v>
      </c>
      <c r="H38" s="132"/>
      <c r="I38" s="132"/>
      <c r="J38" s="94">
        <f t="shared" si="11"/>
        <v>0</v>
      </c>
      <c r="K38" s="132"/>
      <c r="L38" s="132"/>
      <c r="M38" s="132"/>
      <c r="N38" s="10">
        <f>INDEX('Nutrient Contents'!$C$7:$C$51,A38)</f>
        <v>2</v>
      </c>
      <c r="O38" s="10">
        <f t="shared" si="0"/>
        <v>0</v>
      </c>
      <c r="P38" s="10">
        <f>INDEX('Nutrient Contents'!$H$7:$H$50,Input!N38)*Input!O38/100</f>
        <v>0</v>
      </c>
      <c r="Q38" s="10">
        <f>INDEX('Nutrient Contents'!$I$7:$I$50,Input!N38)*Input!O38/100</f>
        <v>0</v>
      </c>
      <c r="R38" s="10">
        <f>INDEX('Nutrient Contents'!$J$7:$J$50,Input!N38)*Input!O38/100</f>
        <v>0</v>
      </c>
      <c r="S38" s="10">
        <f>INDEX('Nutrient Contents'!$L$7:$L$50,Input!N38)*Input!O38/100</f>
        <v>0</v>
      </c>
      <c r="T38" s="10">
        <f>INDEX('Nutrient Contents'!$M$7:$M$50,Input!N38)*Input!O38/100</f>
        <v>0</v>
      </c>
      <c r="U38" s="10">
        <f>INDEX('Nutrient Contents'!$C$7:$C$51,A38)</f>
        <v>2</v>
      </c>
      <c r="V38" s="10">
        <f t="shared" si="1"/>
        <v>0</v>
      </c>
      <c r="W38" s="10">
        <f>INDEX('Nutrient Contents'!$H$7:$H$50,Input!U38)*Input!V38/100</f>
        <v>0</v>
      </c>
      <c r="X38" s="10">
        <f>INDEX('Nutrient Contents'!$I$7:$I$50,Input!U38)*Input!V38/100</f>
        <v>0</v>
      </c>
      <c r="Y38" s="10">
        <f>INDEX('Nutrient Contents'!$J$7:$J$50,Input!U38)*Input!V38/100</f>
        <v>0</v>
      </c>
      <c r="Z38" s="10">
        <f>INDEX('Nutrient Contents'!$L$7:$L$50,Input!U38)*Input!V38/100</f>
        <v>0</v>
      </c>
      <c r="AA38" s="10">
        <f>INDEX('Nutrient Contents'!$M$7:$M$50,Input!U38)*Input!V38/100</f>
        <v>0</v>
      </c>
      <c r="AB38" s="10">
        <f>INDEX('Nutrient Contents'!$C$7:$C$51,A38)</f>
        <v>2</v>
      </c>
      <c r="AC38" s="10">
        <f t="shared" si="2"/>
        <v>0</v>
      </c>
      <c r="AD38" s="10">
        <f>INDEX('Nutrient Contents'!$H$7:$H$50,Input!AB38)*Input!AC38/100</f>
        <v>0</v>
      </c>
      <c r="AE38" s="10">
        <f>INDEX('Nutrient Contents'!$I$7:$I$50,Input!AB38)*Input!AC38/100</f>
        <v>0</v>
      </c>
      <c r="AF38" s="10">
        <f>INDEX('Nutrient Contents'!$J$7:$J$50,Input!AB38)*Input!AC38/100</f>
        <v>0</v>
      </c>
      <c r="AG38" s="10">
        <f>INDEX('Nutrient Contents'!$L$7:$L$50,Input!AB38)*Input!AC38/100</f>
        <v>0</v>
      </c>
      <c r="AH38" s="10">
        <f>INDEX('Nutrient Contents'!$M$7:$M$50,Input!AB38)*Input!AC38/100</f>
        <v>0</v>
      </c>
      <c r="AI38" s="11">
        <f t="shared" si="3"/>
        <v>0</v>
      </c>
      <c r="AJ38" s="10">
        <f t="shared" si="4"/>
        <v>0</v>
      </c>
      <c r="AK38" s="10">
        <f t="shared" si="5"/>
        <v>0</v>
      </c>
      <c r="AL38" s="10">
        <f t="shared" si="6"/>
        <v>0</v>
      </c>
      <c r="AM38" s="10">
        <f t="shared" si="7"/>
        <v>0</v>
      </c>
      <c r="AN38" s="10">
        <f t="shared" si="8"/>
        <v>0</v>
      </c>
    </row>
    <row r="39" spans="1:40" ht="20" customHeight="1" thickBot="1" x14ac:dyDescent="0.35">
      <c r="A39" s="93">
        <v>2</v>
      </c>
      <c r="B39" s="132"/>
      <c r="C39" s="132"/>
      <c r="D39" s="94">
        <f t="shared" si="9"/>
        <v>0</v>
      </c>
      <c r="E39" s="132"/>
      <c r="F39" s="132"/>
      <c r="G39" s="94">
        <f t="shared" si="10"/>
        <v>0</v>
      </c>
      <c r="H39" s="132"/>
      <c r="I39" s="132"/>
      <c r="J39" s="94">
        <f t="shared" si="11"/>
        <v>0</v>
      </c>
      <c r="K39" s="132"/>
      <c r="L39" s="132"/>
      <c r="M39" s="132"/>
      <c r="N39" s="10">
        <f>INDEX('Nutrient Contents'!$C$7:$C$51,A39)</f>
        <v>2</v>
      </c>
      <c r="O39" s="10">
        <f t="shared" si="0"/>
        <v>0</v>
      </c>
      <c r="P39" s="10">
        <f>INDEX('Nutrient Contents'!$H$7:$H$50,Input!N39)*Input!O39/100</f>
        <v>0</v>
      </c>
      <c r="Q39" s="10">
        <f>INDEX('Nutrient Contents'!$I$7:$I$50,Input!N39)*Input!O39/100</f>
        <v>0</v>
      </c>
      <c r="R39" s="10">
        <f>INDEX('Nutrient Contents'!$J$7:$J$50,Input!N39)*Input!O39/100</f>
        <v>0</v>
      </c>
      <c r="S39" s="10">
        <f>INDEX('Nutrient Contents'!$L$7:$L$50,Input!N39)*Input!O39/100</f>
        <v>0</v>
      </c>
      <c r="T39" s="10">
        <f>INDEX('Nutrient Contents'!$M$7:$M$50,Input!N39)*Input!O39/100</f>
        <v>0</v>
      </c>
      <c r="U39" s="10">
        <f>INDEX('Nutrient Contents'!$C$7:$C$51,A39)</f>
        <v>2</v>
      </c>
      <c r="V39" s="10">
        <f t="shared" si="1"/>
        <v>0</v>
      </c>
      <c r="W39" s="10">
        <f>INDEX('Nutrient Contents'!$H$7:$H$50,Input!U39)*Input!V39/100</f>
        <v>0</v>
      </c>
      <c r="X39" s="10">
        <f>INDEX('Nutrient Contents'!$I$7:$I$50,Input!U39)*Input!V39/100</f>
        <v>0</v>
      </c>
      <c r="Y39" s="10">
        <f>INDEX('Nutrient Contents'!$J$7:$J$50,Input!U39)*Input!V39/100</f>
        <v>0</v>
      </c>
      <c r="Z39" s="10">
        <f>INDEX('Nutrient Contents'!$L$7:$L$50,Input!U39)*Input!V39/100</f>
        <v>0</v>
      </c>
      <c r="AA39" s="10">
        <f>INDEX('Nutrient Contents'!$M$7:$M$50,Input!U39)*Input!V39/100</f>
        <v>0</v>
      </c>
      <c r="AB39" s="10">
        <f>INDEX('Nutrient Contents'!$C$7:$C$51,A39)</f>
        <v>2</v>
      </c>
      <c r="AC39" s="10">
        <f t="shared" si="2"/>
        <v>0</v>
      </c>
      <c r="AD39" s="10">
        <f>INDEX('Nutrient Contents'!$H$7:$H$50,Input!AB39)*Input!AC39/100</f>
        <v>0</v>
      </c>
      <c r="AE39" s="10">
        <f>INDEX('Nutrient Contents'!$I$7:$I$50,Input!AB39)*Input!AC39/100</f>
        <v>0</v>
      </c>
      <c r="AF39" s="10">
        <f>INDEX('Nutrient Contents'!$J$7:$J$50,Input!AB39)*Input!AC39/100</f>
        <v>0</v>
      </c>
      <c r="AG39" s="10">
        <f>INDEX('Nutrient Contents'!$L$7:$L$50,Input!AB39)*Input!AC39/100</f>
        <v>0</v>
      </c>
      <c r="AH39" s="10">
        <f>INDEX('Nutrient Contents'!$M$7:$M$50,Input!AB39)*Input!AC39/100</f>
        <v>0</v>
      </c>
      <c r="AI39" s="11">
        <f t="shared" si="3"/>
        <v>0</v>
      </c>
      <c r="AJ39" s="10">
        <f t="shared" si="4"/>
        <v>0</v>
      </c>
      <c r="AK39" s="10">
        <f t="shared" si="5"/>
        <v>0</v>
      </c>
      <c r="AL39" s="10">
        <f t="shared" si="6"/>
        <v>0</v>
      </c>
      <c r="AM39" s="10">
        <f t="shared" si="7"/>
        <v>0</v>
      </c>
      <c r="AN39" s="10">
        <f t="shared" si="8"/>
        <v>0</v>
      </c>
    </row>
    <row r="40" spans="1:40" ht="20" customHeight="1" thickBot="1" x14ac:dyDescent="0.35">
      <c r="A40" s="93">
        <v>2</v>
      </c>
      <c r="B40" s="132"/>
      <c r="C40" s="132"/>
      <c r="D40" s="94">
        <f t="shared" si="9"/>
        <v>0</v>
      </c>
      <c r="E40" s="132"/>
      <c r="F40" s="132"/>
      <c r="G40" s="94">
        <f t="shared" si="10"/>
        <v>0</v>
      </c>
      <c r="H40" s="132"/>
      <c r="I40" s="132"/>
      <c r="J40" s="94">
        <f t="shared" si="11"/>
        <v>0</v>
      </c>
      <c r="K40" s="132"/>
      <c r="L40" s="132"/>
      <c r="M40" s="132"/>
      <c r="N40" s="10">
        <f>INDEX('Nutrient Contents'!$C$7:$C$51,A40)</f>
        <v>2</v>
      </c>
      <c r="O40" s="10">
        <f t="shared" si="0"/>
        <v>0</v>
      </c>
      <c r="P40" s="10">
        <f>INDEX('Nutrient Contents'!$H$7:$H$50,Input!N40)*Input!O40/100</f>
        <v>0</v>
      </c>
      <c r="Q40" s="10">
        <f>INDEX('Nutrient Contents'!$I$7:$I$50,Input!N40)*Input!O40/100</f>
        <v>0</v>
      </c>
      <c r="R40" s="10">
        <f>INDEX('Nutrient Contents'!$J$7:$J$50,Input!N40)*Input!O40/100</f>
        <v>0</v>
      </c>
      <c r="S40" s="10">
        <f>INDEX('Nutrient Contents'!$L$7:$L$50,Input!N40)*Input!O40/100</f>
        <v>0</v>
      </c>
      <c r="T40" s="10">
        <f>INDEX('Nutrient Contents'!$M$7:$M$50,Input!N40)*Input!O40/100</f>
        <v>0</v>
      </c>
      <c r="U40" s="10">
        <f>INDEX('Nutrient Contents'!$C$7:$C$51,A40)</f>
        <v>2</v>
      </c>
      <c r="V40" s="10">
        <f t="shared" si="1"/>
        <v>0</v>
      </c>
      <c r="W40" s="10">
        <f>INDEX('Nutrient Contents'!$H$7:$H$50,Input!U40)*Input!V40/100</f>
        <v>0</v>
      </c>
      <c r="X40" s="10">
        <f>INDEX('Nutrient Contents'!$I$7:$I$50,Input!U40)*Input!V40/100</f>
        <v>0</v>
      </c>
      <c r="Y40" s="10">
        <f>INDEX('Nutrient Contents'!$J$7:$J$50,Input!U40)*Input!V40/100</f>
        <v>0</v>
      </c>
      <c r="Z40" s="10">
        <f>INDEX('Nutrient Contents'!$L$7:$L$50,Input!U40)*Input!V40/100</f>
        <v>0</v>
      </c>
      <c r="AA40" s="10">
        <f>INDEX('Nutrient Contents'!$M$7:$M$50,Input!U40)*Input!V40/100</f>
        <v>0</v>
      </c>
      <c r="AB40" s="10">
        <f>INDEX('Nutrient Contents'!$C$7:$C$51,A40)</f>
        <v>2</v>
      </c>
      <c r="AC40" s="10">
        <f t="shared" si="2"/>
        <v>0</v>
      </c>
      <c r="AD40" s="10">
        <f>INDEX('Nutrient Contents'!$H$7:$H$50,Input!AB40)*Input!AC40/100</f>
        <v>0</v>
      </c>
      <c r="AE40" s="10">
        <f>INDEX('Nutrient Contents'!$I$7:$I$50,Input!AB40)*Input!AC40/100</f>
        <v>0</v>
      </c>
      <c r="AF40" s="10">
        <f>INDEX('Nutrient Contents'!$J$7:$J$50,Input!AB40)*Input!AC40/100</f>
        <v>0</v>
      </c>
      <c r="AG40" s="10">
        <f>INDEX('Nutrient Contents'!$L$7:$L$50,Input!AB40)*Input!AC40/100</f>
        <v>0</v>
      </c>
      <c r="AH40" s="10">
        <f>INDEX('Nutrient Contents'!$M$7:$M$50,Input!AB40)*Input!AC40/100</f>
        <v>0</v>
      </c>
      <c r="AI40" s="11">
        <f t="shared" si="3"/>
        <v>0</v>
      </c>
      <c r="AJ40" s="10">
        <f t="shared" si="4"/>
        <v>0</v>
      </c>
      <c r="AK40" s="10">
        <f t="shared" si="5"/>
        <v>0</v>
      </c>
      <c r="AL40" s="10">
        <f t="shared" si="6"/>
        <v>0</v>
      </c>
      <c r="AM40" s="10">
        <f t="shared" si="7"/>
        <v>0</v>
      </c>
      <c r="AN40" s="10">
        <f t="shared" si="8"/>
        <v>0</v>
      </c>
    </row>
    <row r="41" spans="1:40" ht="20" customHeight="1" thickBot="1" x14ac:dyDescent="0.35">
      <c r="A41" s="93">
        <v>2</v>
      </c>
      <c r="B41" s="132"/>
      <c r="C41" s="132"/>
      <c r="D41" s="94">
        <f t="shared" si="9"/>
        <v>0</v>
      </c>
      <c r="E41" s="132"/>
      <c r="F41" s="132"/>
      <c r="G41" s="94">
        <f t="shared" si="10"/>
        <v>0</v>
      </c>
      <c r="H41" s="132"/>
      <c r="I41" s="132"/>
      <c r="J41" s="94">
        <f t="shared" si="11"/>
        <v>0</v>
      </c>
      <c r="K41" s="132"/>
      <c r="L41" s="132"/>
      <c r="M41" s="132"/>
      <c r="N41" s="10">
        <f>INDEX('Nutrient Contents'!$C$7:$C$51,A41)</f>
        <v>2</v>
      </c>
      <c r="O41" s="10">
        <f t="shared" si="0"/>
        <v>0</v>
      </c>
      <c r="P41" s="10">
        <f>INDEX('Nutrient Contents'!$H$7:$H$50,Input!N41)*Input!O41/100</f>
        <v>0</v>
      </c>
      <c r="Q41" s="10">
        <f>INDEX('Nutrient Contents'!$I$7:$I$50,Input!N41)*Input!O41/100</f>
        <v>0</v>
      </c>
      <c r="R41" s="10">
        <f>INDEX('Nutrient Contents'!$J$7:$J$50,Input!N41)*Input!O41/100</f>
        <v>0</v>
      </c>
      <c r="S41" s="10">
        <f>INDEX('Nutrient Contents'!$L$7:$L$50,Input!N41)*Input!O41/100</f>
        <v>0</v>
      </c>
      <c r="T41" s="10">
        <f>INDEX('Nutrient Contents'!$M$7:$M$50,Input!N41)*Input!O41/100</f>
        <v>0</v>
      </c>
      <c r="U41" s="10">
        <f>INDEX('Nutrient Contents'!$C$7:$C$51,A41)</f>
        <v>2</v>
      </c>
      <c r="V41" s="10">
        <f t="shared" si="1"/>
        <v>0</v>
      </c>
      <c r="W41" s="10">
        <f>INDEX('Nutrient Contents'!$H$7:$H$50,Input!U41)*Input!V41/100</f>
        <v>0</v>
      </c>
      <c r="X41" s="10">
        <f>INDEX('Nutrient Contents'!$I$7:$I$50,Input!U41)*Input!V41/100</f>
        <v>0</v>
      </c>
      <c r="Y41" s="10">
        <f>INDEX('Nutrient Contents'!$J$7:$J$50,Input!U41)*Input!V41/100</f>
        <v>0</v>
      </c>
      <c r="Z41" s="10">
        <f>INDEX('Nutrient Contents'!$L$7:$L$50,Input!U41)*Input!V41/100</f>
        <v>0</v>
      </c>
      <c r="AA41" s="10">
        <f>INDEX('Nutrient Contents'!$M$7:$M$50,Input!U41)*Input!V41/100</f>
        <v>0</v>
      </c>
      <c r="AB41" s="10">
        <f>INDEX('Nutrient Contents'!$C$7:$C$51,A41)</f>
        <v>2</v>
      </c>
      <c r="AC41" s="10">
        <f t="shared" si="2"/>
        <v>0</v>
      </c>
      <c r="AD41" s="10">
        <f>INDEX('Nutrient Contents'!$H$7:$H$50,Input!AB41)*Input!AC41/100</f>
        <v>0</v>
      </c>
      <c r="AE41" s="10">
        <f>INDEX('Nutrient Contents'!$I$7:$I$50,Input!AB41)*Input!AC41/100</f>
        <v>0</v>
      </c>
      <c r="AF41" s="10">
        <f>INDEX('Nutrient Contents'!$J$7:$J$50,Input!AB41)*Input!AC41/100</f>
        <v>0</v>
      </c>
      <c r="AG41" s="10">
        <f>INDEX('Nutrient Contents'!$L$7:$L$50,Input!AB41)*Input!AC41/100</f>
        <v>0</v>
      </c>
      <c r="AH41" s="10">
        <f>INDEX('Nutrient Contents'!$M$7:$M$50,Input!AB41)*Input!AC41/100</f>
        <v>0</v>
      </c>
      <c r="AI41" s="11">
        <f t="shared" si="3"/>
        <v>0</v>
      </c>
      <c r="AJ41" s="10">
        <f t="shared" si="4"/>
        <v>0</v>
      </c>
      <c r="AK41" s="10">
        <f t="shared" si="5"/>
        <v>0</v>
      </c>
      <c r="AL41" s="10">
        <f t="shared" si="6"/>
        <v>0</v>
      </c>
      <c r="AM41" s="10">
        <f t="shared" si="7"/>
        <v>0</v>
      </c>
      <c r="AN41" s="10">
        <f t="shared" si="8"/>
        <v>0</v>
      </c>
    </row>
    <row r="42" spans="1:40" s="167" customFormat="1" ht="14.5" thickBot="1" x14ac:dyDescent="0.35"/>
    <row r="43" spans="1:40" ht="18" customHeight="1" x14ac:dyDescent="0.4">
      <c r="A43" s="167"/>
      <c r="B43" s="167"/>
      <c r="C43" s="282" t="s">
        <v>55</v>
      </c>
      <c r="D43" s="282"/>
      <c r="E43" s="282"/>
      <c r="F43" s="282"/>
      <c r="G43" s="282"/>
      <c r="H43" s="282"/>
      <c r="I43" s="282"/>
      <c r="J43" s="282"/>
      <c r="K43" s="282"/>
      <c r="L43" s="282"/>
      <c r="M43" s="282"/>
      <c r="N43" s="283">
        <f>'General Farm Data'!$B$21</f>
        <v>2015</v>
      </c>
      <c r="O43" s="284"/>
      <c r="P43" s="284"/>
      <c r="Q43" s="284"/>
      <c r="R43" s="284"/>
      <c r="S43" s="284"/>
      <c r="T43" s="284"/>
      <c r="U43" s="285">
        <f>'General Farm Data'!$B$22</f>
        <v>2016</v>
      </c>
      <c r="V43" s="286"/>
      <c r="W43" s="286"/>
      <c r="X43" s="286"/>
      <c r="Y43" s="286"/>
      <c r="Z43" s="286"/>
      <c r="AA43" s="286"/>
      <c r="AB43" s="287">
        <f>'General Farm Data'!$B$23</f>
        <v>2017</v>
      </c>
      <c r="AC43" s="288"/>
      <c r="AD43" s="288"/>
      <c r="AE43" s="288"/>
      <c r="AF43" s="288"/>
      <c r="AG43" s="288"/>
      <c r="AH43" s="288"/>
      <c r="AI43" s="289" t="s">
        <v>92</v>
      </c>
      <c r="AJ43" s="290"/>
      <c r="AK43" s="290"/>
      <c r="AL43" s="290"/>
      <c r="AM43" s="290"/>
      <c r="AN43" s="290"/>
    </row>
    <row r="44" spans="1:40" ht="18" customHeight="1" x14ac:dyDescent="0.4">
      <c r="A44" s="167"/>
      <c r="B44" s="167"/>
      <c r="C44" s="282"/>
      <c r="D44" s="282"/>
      <c r="E44" s="282"/>
      <c r="F44" s="282"/>
      <c r="G44" s="282"/>
      <c r="H44" s="282"/>
      <c r="I44" s="282"/>
      <c r="J44" s="282"/>
      <c r="K44" s="282"/>
      <c r="L44" s="282"/>
      <c r="M44" s="282"/>
      <c r="N44" s="291" t="s">
        <v>56</v>
      </c>
      <c r="O44" s="291"/>
      <c r="P44" s="33" t="s">
        <v>8</v>
      </c>
      <c r="Q44" s="33" t="s">
        <v>9</v>
      </c>
      <c r="R44" s="33" t="s">
        <v>10</v>
      </c>
      <c r="S44" s="33" t="s">
        <v>12</v>
      </c>
      <c r="T44" s="33" t="s">
        <v>13</v>
      </c>
      <c r="U44" s="294" t="s">
        <v>56</v>
      </c>
      <c r="V44" s="294"/>
      <c r="W44" s="34" t="s">
        <v>8</v>
      </c>
      <c r="X44" s="34" t="s">
        <v>9</v>
      </c>
      <c r="Y44" s="34" t="s">
        <v>10</v>
      </c>
      <c r="Z44" s="34" t="s">
        <v>12</v>
      </c>
      <c r="AA44" s="34" t="s">
        <v>13</v>
      </c>
      <c r="AB44" s="297" t="s">
        <v>56</v>
      </c>
      <c r="AC44" s="297"/>
      <c r="AD44" s="35" t="s">
        <v>8</v>
      </c>
      <c r="AE44" s="35" t="s">
        <v>9</v>
      </c>
      <c r="AF44" s="35" t="s">
        <v>10</v>
      </c>
      <c r="AG44" s="35" t="s">
        <v>12</v>
      </c>
      <c r="AH44" s="35" t="s">
        <v>13</v>
      </c>
      <c r="AI44" s="300" t="s">
        <v>56</v>
      </c>
      <c r="AJ44" s="36" t="s">
        <v>8</v>
      </c>
      <c r="AK44" s="36" t="s">
        <v>9</v>
      </c>
      <c r="AL44" s="36" t="s">
        <v>10</v>
      </c>
      <c r="AM44" s="36" t="s">
        <v>12</v>
      </c>
      <c r="AN44" s="36" t="s">
        <v>13</v>
      </c>
    </row>
    <row r="45" spans="1:40" ht="18" customHeight="1" thickBot="1" x14ac:dyDescent="0.4">
      <c r="A45" s="167"/>
      <c r="B45" s="167"/>
      <c r="C45" s="282"/>
      <c r="D45" s="282"/>
      <c r="E45" s="282"/>
      <c r="F45" s="282"/>
      <c r="G45" s="282"/>
      <c r="H45" s="282"/>
      <c r="I45" s="282"/>
      <c r="J45" s="282"/>
      <c r="K45" s="282"/>
      <c r="L45" s="282"/>
      <c r="M45" s="282"/>
      <c r="N45" s="292"/>
      <c r="O45" s="292"/>
      <c r="P45" s="37" t="s">
        <v>272</v>
      </c>
      <c r="Q45" s="37" t="s">
        <v>272</v>
      </c>
      <c r="R45" s="37" t="s">
        <v>272</v>
      </c>
      <c r="S45" s="37" t="s">
        <v>272</v>
      </c>
      <c r="T45" s="37" t="s">
        <v>272</v>
      </c>
      <c r="U45" s="295"/>
      <c r="V45" s="295"/>
      <c r="W45" s="38" t="s">
        <v>272</v>
      </c>
      <c r="X45" s="38" t="s">
        <v>272</v>
      </c>
      <c r="Y45" s="38" t="s">
        <v>272</v>
      </c>
      <c r="Z45" s="38" t="s">
        <v>272</v>
      </c>
      <c r="AA45" s="38" t="s">
        <v>272</v>
      </c>
      <c r="AB45" s="298"/>
      <c r="AC45" s="298"/>
      <c r="AD45" s="39" t="s">
        <v>272</v>
      </c>
      <c r="AE45" s="39" t="s">
        <v>272</v>
      </c>
      <c r="AF45" s="39" t="s">
        <v>272</v>
      </c>
      <c r="AG45" s="39" t="s">
        <v>272</v>
      </c>
      <c r="AH45" s="39" t="s">
        <v>272</v>
      </c>
      <c r="AI45" s="301"/>
      <c r="AJ45" s="40" t="s">
        <v>272</v>
      </c>
      <c r="AK45" s="40" t="s">
        <v>272</v>
      </c>
      <c r="AL45" s="40" t="s">
        <v>272</v>
      </c>
      <c r="AM45" s="40" t="s">
        <v>272</v>
      </c>
      <c r="AN45" s="40" t="s">
        <v>272</v>
      </c>
    </row>
    <row r="46" spans="1:40" ht="19.5" customHeight="1" thickTop="1" thickBot="1" x14ac:dyDescent="0.45">
      <c r="A46" s="167"/>
      <c r="B46" s="167"/>
      <c r="C46" s="282"/>
      <c r="D46" s="282"/>
      <c r="E46" s="282"/>
      <c r="F46" s="282"/>
      <c r="G46" s="282"/>
      <c r="H46" s="282"/>
      <c r="I46" s="282"/>
      <c r="J46" s="282"/>
      <c r="K46" s="282"/>
      <c r="L46" s="282"/>
      <c r="M46" s="282"/>
      <c r="N46" s="293"/>
      <c r="O46" s="293"/>
      <c r="P46" s="187">
        <f t="shared" ref="P46:T46" si="12">SUM(P7:P41)</f>
        <v>0</v>
      </c>
      <c r="Q46" s="187">
        <f t="shared" si="12"/>
        <v>0</v>
      </c>
      <c r="R46" s="187">
        <f t="shared" si="12"/>
        <v>0</v>
      </c>
      <c r="S46" s="187">
        <f t="shared" si="12"/>
        <v>0</v>
      </c>
      <c r="T46" s="187">
        <f t="shared" si="12"/>
        <v>0</v>
      </c>
      <c r="U46" s="296"/>
      <c r="V46" s="296"/>
      <c r="W46" s="187">
        <f t="shared" ref="W46:AA46" si="13">SUM(W7:W41)</f>
        <v>0</v>
      </c>
      <c r="X46" s="187">
        <f t="shared" si="13"/>
        <v>0</v>
      </c>
      <c r="Y46" s="187">
        <f t="shared" si="13"/>
        <v>0</v>
      </c>
      <c r="Z46" s="187">
        <f t="shared" si="13"/>
        <v>0</v>
      </c>
      <c r="AA46" s="187">
        <f t="shared" si="13"/>
        <v>0</v>
      </c>
      <c r="AB46" s="299"/>
      <c r="AC46" s="299"/>
      <c r="AD46" s="187">
        <f t="shared" ref="AD46:AH46" si="14">SUM(AD7:AD41)</f>
        <v>0</v>
      </c>
      <c r="AE46" s="187">
        <f t="shared" si="14"/>
        <v>0</v>
      </c>
      <c r="AF46" s="187">
        <f t="shared" si="14"/>
        <v>0</v>
      </c>
      <c r="AG46" s="187">
        <f t="shared" si="14"/>
        <v>0</v>
      </c>
      <c r="AH46" s="187">
        <f t="shared" si="14"/>
        <v>0</v>
      </c>
      <c r="AI46" s="302"/>
      <c r="AJ46" s="188">
        <f t="shared" ref="AJ46:AN46" si="15">SUM(AJ7:AJ41)</f>
        <v>0</v>
      </c>
      <c r="AK46" s="188">
        <f t="shared" si="15"/>
        <v>0</v>
      </c>
      <c r="AL46" s="188">
        <f t="shared" si="15"/>
        <v>0</v>
      </c>
      <c r="AM46" s="188">
        <f t="shared" si="15"/>
        <v>0</v>
      </c>
      <c r="AN46" s="188">
        <f t="shared" si="15"/>
        <v>0</v>
      </c>
    </row>
    <row r="47" spans="1:40" s="167" customFormat="1" ht="14.5" thickTop="1" x14ac:dyDescent="0.3"/>
    <row r="48" spans="1:40" s="167" customFormat="1" x14ac:dyDescent="0.3"/>
    <row r="49" s="167" customFormat="1" x14ac:dyDescent="0.3"/>
    <row r="50" s="167" customFormat="1" x14ac:dyDescent="0.3"/>
    <row r="51" s="167" customFormat="1" x14ac:dyDescent="0.3"/>
    <row r="52" s="167" customFormat="1" x14ac:dyDescent="0.3"/>
    <row r="53" s="167" customFormat="1" x14ac:dyDescent="0.3"/>
    <row r="54" s="167" customFormat="1" x14ac:dyDescent="0.3"/>
    <row r="55" s="167" customFormat="1" x14ac:dyDescent="0.3"/>
    <row r="56" s="167" customFormat="1" x14ac:dyDescent="0.3"/>
    <row r="57" s="167" customFormat="1" x14ac:dyDescent="0.3"/>
    <row r="58" s="167" customFormat="1" x14ac:dyDescent="0.3"/>
    <row r="59" s="167" customFormat="1" x14ac:dyDescent="0.3"/>
    <row r="60" s="167" customFormat="1" x14ac:dyDescent="0.3"/>
    <row r="61" s="167" customFormat="1" x14ac:dyDescent="0.3"/>
    <row r="62" s="167" customFormat="1" x14ac:dyDescent="0.3"/>
    <row r="63" s="167" customFormat="1" x14ac:dyDescent="0.3"/>
    <row r="64" s="167" customFormat="1" x14ac:dyDescent="0.3"/>
    <row r="65" s="167" customFormat="1" x14ac:dyDescent="0.3"/>
    <row r="66" s="167" customFormat="1" x14ac:dyDescent="0.3"/>
    <row r="67" s="167" customFormat="1" x14ac:dyDescent="0.3"/>
    <row r="68" s="167" customFormat="1" x14ac:dyDescent="0.3"/>
    <row r="69" s="167" customFormat="1" x14ac:dyDescent="0.3"/>
    <row r="70" s="167" customFormat="1" x14ac:dyDescent="0.3"/>
    <row r="71" s="167" customFormat="1" x14ac:dyDescent="0.3"/>
    <row r="72" s="167" customFormat="1" x14ac:dyDescent="0.3"/>
    <row r="73" s="167" customFormat="1" x14ac:dyDescent="0.3"/>
    <row r="74" s="167" customFormat="1" x14ac:dyDescent="0.3"/>
    <row r="75" s="167" customFormat="1" x14ac:dyDescent="0.3"/>
    <row r="76" s="167" customFormat="1" x14ac:dyDescent="0.3"/>
    <row r="77" s="167" customFormat="1" x14ac:dyDescent="0.3"/>
    <row r="78" s="167" customFormat="1" x14ac:dyDescent="0.3"/>
    <row r="79" s="167" customFormat="1" x14ac:dyDescent="0.3"/>
    <row r="80" s="167" customFormat="1" x14ac:dyDescent="0.3"/>
    <row r="81" s="167" customFormat="1" x14ac:dyDescent="0.3"/>
    <row r="82" s="167" customFormat="1" x14ac:dyDescent="0.3"/>
    <row r="83" s="167" customFormat="1" x14ac:dyDescent="0.3"/>
    <row r="84" s="167" customFormat="1" x14ac:dyDescent="0.3"/>
    <row r="85" s="167" customFormat="1" x14ac:dyDescent="0.3"/>
    <row r="86" s="167" customFormat="1" x14ac:dyDescent="0.3"/>
    <row r="87" s="167" customFormat="1" x14ac:dyDescent="0.3"/>
    <row r="88" s="167" customFormat="1" x14ac:dyDescent="0.3"/>
    <row r="89" s="167" customFormat="1" x14ac:dyDescent="0.3"/>
    <row r="90" s="167" customFormat="1" x14ac:dyDescent="0.3"/>
    <row r="91" s="167" customFormat="1" x14ac:dyDescent="0.3"/>
    <row r="92" s="167" customFormat="1" x14ac:dyDescent="0.3"/>
    <row r="93" s="167" customFormat="1" x14ac:dyDescent="0.3"/>
    <row r="94" s="167" customFormat="1" x14ac:dyDescent="0.3"/>
    <row r="95" s="167" customFormat="1" x14ac:dyDescent="0.3"/>
    <row r="96" s="167" customFormat="1" x14ac:dyDescent="0.3"/>
    <row r="97" s="167" customFormat="1" x14ac:dyDescent="0.3"/>
    <row r="98" s="167" customFormat="1" x14ac:dyDescent="0.3"/>
    <row r="99" s="167" customFormat="1" x14ac:dyDescent="0.3"/>
    <row r="100" s="167" customFormat="1" x14ac:dyDescent="0.3"/>
    <row r="101" s="167" customFormat="1" x14ac:dyDescent="0.3"/>
    <row r="102" s="167" customFormat="1" x14ac:dyDescent="0.3"/>
    <row r="103" s="167" customFormat="1" x14ac:dyDescent="0.3"/>
    <row r="104" s="167" customFormat="1" x14ac:dyDescent="0.3"/>
    <row r="105" s="167" customFormat="1" x14ac:dyDescent="0.3"/>
    <row r="106" s="167" customFormat="1" x14ac:dyDescent="0.3"/>
    <row r="107" s="167" customFormat="1" x14ac:dyDescent="0.3"/>
    <row r="108" s="167" customFormat="1" x14ac:dyDescent="0.3"/>
    <row r="109" s="167" customFormat="1" x14ac:dyDescent="0.3"/>
    <row r="110" s="167" customFormat="1" x14ac:dyDescent="0.3"/>
    <row r="111" s="167" customFormat="1" x14ac:dyDescent="0.3"/>
    <row r="112" s="167" customFormat="1" x14ac:dyDescent="0.3"/>
    <row r="113" s="167" customFormat="1" x14ac:dyDescent="0.3"/>
    <row r="114" s="167" customFormat="1" x14ac:dyDescent="0.3"/>
    <row r="115" s="167" customFormat="1" x14ac:dyDescent="0.3"/>
    <row r="116" s="167" customFormat="1" x14ac:dyDescent="0.3"/>
    <row r="117" s="167" customFormat="1" x14ac:dyDescent="0.3"/>
    <row r="118" s="167" customFormat="1" x14ac:dyDescent="0.3"/>
    <row r="119" s="167" customFormat="1" x14ac:dyDescent="0.3"/>
    <row r="120" s="167" customFormat="1" x14ac:dyDescent="0.3"/>
    <row r="121" s="167" customFormat="1" x14ac:dyDescent="0.3"/>
    <row r="122" s="167" customFormat="1" x14ac:dyDescent="0.3"/>
    <row r="123" s="167" customFormat="1" x14ac:dyDescent="0.3"/>
    <row r="124" s="167" customFormat="1" x14ac:dyDescent="0.3"/>
    <row r="125" s="167" customFormat="1" x14ac:dyDescent="0.3"/>
    <row r="126" s="167" customFormat="1" x14ac:dyDescent="0.3"/>
    <row r="127" s="167" customFormat="1" x14ac:dyDescent="0.3"/>
    <row r="128" s="167" customFormat="1" x14ac:dyDescent="0.3"/>
    <row r="129" s="167" customFormat="1" x14ac:dyDescent="0.3"/>
    <row r="130" s="167" customFormat="1" x14ac:dyDescent="0.3"/>
    <row r="131" s="167" customFormat="1" x14ac:dyDescent="0.3"/>
    <row r="132" s="167" customFormat="1" x14ac:dyDescent="0.3"/>
    <row r="133" s="167" customFormat="1" x14ac:dyDescent="0.3"/>
    <row r="134" s="167" customFormat="1" x14ac:dyDescent="0.3"/>
    <row r="135" s="167" customFormat="1" x14ac:dyDescent="0.3"/>
    <row r="136" s="167" customFormat="1" x14ac:dyDescent="0.3"/>
    <row r="137" s="167" customFormat="1" x14ac:dyDescent="0.3"/>
    <row r="138" s="167" customFormat="1" x14ac:dyDescent="0.3"/>
    <row r="139" s="167" customFormat="1" x14ac:dyDescent="0.3"/>
    <row r="140" s="167" customFormat="1" x14ac:dyDescent="0.3"/>
    <row r="141" s="167" customFormat="1" x14ac:dyDescent="0.3"/>
    <row r="142" s="167" customFormat="1" x14ac:dyDescent="0.3"/>
    <row r="143" s="167" customFormat="1" x14ac:dyDescent="0.3"/>
    <row r="144" s="167" customFormat="1" x14ac:dyDescent="0.3"/>
    <row r="145" s="167" customFormat="1" x14ac:dyDescent="0.3"/>
    <row r="146" s="167" customFormat="1" x14ac:dyDescent="0.3"/>
    <row r="147" s="167" customFormat="1" x14ac:dyDescent="0.3"/>
    <row r="148" s="167" customFormat="1" x14ac:dyDescent="0.3"/>
    <row r="149" s="167" customFormat="1" x14ac:dyDescent="0.3"/>
    <row r="150" s="167" customFormat="1" x14ac:dyDescent="0.3"/>
    <row r="151" s="167" customFormat="1" x14ac:dyDescent="0.3"/>
    <row r="152" s="167" customFormat="1" x14ac:dyDescent="0.3"/>
    <row r="153" s="167" customFormat="1" x14ac:dyDescent="0.3"/>
    <row r="154" s="167" customFormat="1" x14ac:dyDescent="0.3"/>
    <row r="155" s="167" customFormat="1" x14ac:dyDescent="0.3"/>
    <row r="156" s="167" customFormat="1" x14ac:dyDescent="0.3"/>
    <row r="157" s="167" customFormat="1" x14ac:dyDescent="0.3"/>
    <row r="158" s="167" customFormat="1" x14ac:dyDescent="0.3"/>
    <row r="159" s="167" customFormat="1" x14ac:dyDescent="0.3"/>
    <row r="160" s="167" customFormat="1" x14ac:dyDescent="0.3"/>
    <row r="161" s="167" customFormat="1" x14ac:dyDescent="0.3"/>
    <row r="162" s="167" customFormat="1" x14ac:dyDescent="0.3"/>
    <row r="163" s="167" customFormat="1" x14ac:dyDescent="0.3"/>
    <row r="164" s="167" customFormat="1" x14ac:dyDescent="0.3"/>
    <row r="165" s="167" customFormat="1" x14ac:dyDescent="0.3"/>
    <row r="166" s="167" customFormat="1" x14ac:dyDescent="0.3"/>
    <row r="167" s="167" customFormat="1" x14ac:dyDescent="0.3"/>
    <row r="168" s="167" customFormat="1" x14ac:dyDescent="0.3"/>
    <row r="169" s="167" customFormat="1" x14ac:dyDescent="0.3"/>
    <row r="170" s="167" customFormat="1" x14ac:dyDescent="0.3"/>
    <row r="171" s="167" customFormat="1" x14ac:dyDescent="0.3"/>
    <row r="172" s="167" customFormat="1" x14ac:dyDescent="0.3"/>
    <row r="173" s="167" customFormat="1" x14ac:dyDescent="0.3"/>
    <row r="174" s="167" customFormat="1" x14ac:dyDescent="0.3"/>
    <row r="175" s="167" customFormat="1" x14ac:dyDescent="0.3"/>
    <row r="176" s="167" customFormat="1" x14ac:dyDescent="0.3"/>
    <row r="177" s="167" customFormat="1" x14ac:dyDescent="0.3"/>
    <row r="178" s="167" customFormat="1" x14ac:dyDescent="0.3"/>
    <row r="179" s="167" customFormat="1" x14ac:dyDescent="0.3"/>
    <row r="180" s="167" customFormat="1" x14ac:dyDescent="0.3"/>
    <row r="181" s="167" customFormat="1" x14ac:dyDescent="0.3"/>
    <row r="182" s="167" customFormat="1" x14ac:dyDescent="0.3"/>
    <row r="183" s="167" customFormat="1" x14ac:dyDescent="0.3"/>
    <row r="184" s="167" customFormat="1" x14ac:dyDescent="0.3"/>
    <row r="185" s="167" customFormat="1" x14ac:dyDescent="0.3"/>
    <row r="186" s="167" customFormat="1" x14ac:dyDescent="0.3"/>
    <row r="187" s="167" customFormat="1" x14ac:dyDescent="0.3"/>
    <row r="188" s="167" customFormat="1" x14ac:dyDescent="0.3"/>
    <row r="189" s="167" customFormat="1" x14ac:dyDescent="0.3"/>
    <row r="190" s="167" customFormat="1" x14ac:dyDescent="0.3"/>
    <row r="191" s="167" customFormat="1" x14ac:dyDescent="0.3"/>
    <row r="192" s="167" customFormat="1" x14ac:dyDescent="0.3"/>
    <row r="193" s="167" customFormat="1" x14ac:dyDescent="0.3"/>
    <row r="194" s="167" customFormat="1" x14ac:dyDescent="0.3"/>
    <row r="195" s="167" customFormat="1" x14ac:dyDescent="0.3"/>
    <row r="196" s="167" customFormat="1" x14ac:dyDescent="0.3"/>
    <row r="197" s="167" customFormat="1" x14ac:dyDescent="0.3"/>
    <row r="198" s="167" customFormat="1" x14ac:dyDescent="0.3"/>
    <row r="199" s="167" customFormat="1" x14ac:dyDescent="0.3"/>
    <row r="200" s="167" customFormat="1" x14ac:dyDescent="0.3"/>
    <row r="201" s="167" customFormat="1" x14ac:dyDescent="0.3"/>
    <row r="202" s="167" customFormat="1" x14ac:dyDescent="0.3"/>
    <row r="203" s="167" customFormat="1" x14ac:dyDescent="0.3"/>
    <row r="204" s="167" customFormat="1" x14ac:dyDescent="0.3"/>
    <row r="205" s="167" customFormat="1" x14ac:dyDescent="0.3"/>
    <row r="206" s="167" customFormat="1" x14ac:dyDescent="0.3"/>
    <row r="207" s="167" customFormat="1" x14ac:dyDescent="0.3"/>
    <row r="208" s="167" customFormat="1" x14ac:dyDescent="0.3"/>
    <row r="209" s="167" customFormat="1" x14ac:dyDescent="0.3"/>
    <row r="210" s="167" customFormat="1" x14ac:dyDescent="0.3"/>
    <row r="211" s="167" customFormat="1" x14ac:dyDescent="0.3"/>
    <row r="212" s="167" customFormat="1" x14ac:dyDescent="0.3"/>
    <row r="213" s="167" customFormat="1" x14ac:dyDescent="0.3"/>
    <row r="214" s="167" customFormat="1" x14ac:dyDescent="0.3"/>
    <row r="215" s="167" customFormat="1" x14ac:dyDescent="0.3"/>
    <row r="216" s="167" customFormat="1" x14ac:dyDescent="0.3"/>
    <row r="217" s="167" customFormat="1" x14ac:dyDescent="0.3"/>
    <row r="218" s="167" customFormat="1" x14ac:dyDescent="0.3"/>
    <row r="219" s="167" customFormat="1" x14ac:dyDescent="0.3"/>
    <row r="220" s="167" customFormat="1" x14ac:dyDescent="0.3"/>
    <row r="221" s="167" customFormat="1" x14ac:dyDescent="0.3"/>
    <row r="222" s="167" customFormat="1" x14ac:dyDescent="0.3"/>
    <row r="223" s="167" customFormat="1" x14ac:dyDescent="0.3"/>
    <row r="224" s="167" customFormat="1" x14ac:dyDescent="0.3"/>
    <row r="225" s="167" customFormat="1" x14ac:dyDescent="0.3"/>
    <row r="226" s="167" customFormat="1" x14ac:dyDescent="0.3"/>
    <row r="227" s="167" customFormat="1" x14ac:dyDescent="0.3"/>
    <row r="228" s="167" customFormat="1" x14ac:dyDescent="0.3"/>
    <row r="229" s="167" customFormat="1" x14ac:dyDescent="0.3"/>
    <row r="230" s="167" customFormat="1" x14ac:dyDescent="0.3"/>
    <row r="231" s="167" customFormat="1" x14ac:dyDescent="0.3"/>
    <row r="232" s="167" customFormat="1" x14ac:dyDescent="0.3"/>
    <row r="233" s="167" customFormat="1" x14ac:dyDescent="0.3"/>
    <row r="234" s="167" customFormat="1" x14ac:dyDescent="0.3"/>
    <row r="235" s="167" customFormat="1" x14ac:dyDescent="0.3"/>
    <row r="236" s="167" customFormat="1" x14ac:dyDescent="0.3"/>
    <row r="237" s="167" customFormat="1" x14ac:dyDescent="0.3"/>
    <row r="238" s="167" customFormat="1" x14ac:dyDescent="0.3"/>
    <row r="239" s="167" customFormat="1" x14ac:dyDescent="0.3"/>
    <row r="240" s="167" customFormat="1" x14ac:dyDescent="0.3"/>
    <row r="241" s="167" customFormat="1" x14ac:dyDescent="0.3"/>
    <row r="242" s="167" customFormat="1" x14ac:dyDescent="0.3"/>
    <row r="243" s="167" customFormat="1" x14ac:dyDescent="0.3"/>
    <row r="244" s="167" customFormat="1" x14ac:dyDescent="0.3"/>
    <row r="245" s="167" customFormat="1" x14ac:dyDescent="0.3"/>
    <row r="246" s="167" customFormat="1" x14ac:dyDescent="0.3"/>
    <row r="247" s="167" customFormat="1" x14ac:dyDescent="0.3"/>
    <row r="248" s="167" customFormat="1" x14ac:dyDescent="0.3"/>
    <row r="249" s="167" customFormat="1" x14ac:dyDescent="0.3"/>
    <row r="250" s="167" customFormat="1" x14ac:dyDescent="0.3"/>
    <row r="251" s="167" customFormat="1" x14ac:dyDescent="0.3"/>
    <row r="252" s="167" customFormat="1" x14ac:dyDescent="0.3"/>
    <row r="253" s="167" customFormat="1" x14ac:dyDescent="0.3"/>
    <row r="254" s="167" customFormat="1" x14ac:dyDescent="0.3"/>
    <row r="255" s="167" customFormat="1" x14ac:dyDescent="0.3"/>
    <row r="256" s="167" customFormat="1" x14ac:dyDescent="0.3"/>
    <row r="257" s="167" customFormat="1" x14ac:dyDescent="0.3"/>
    <row r="258" s="167" customFormat="1" x14ac:dyDescent="0.3"/>
    <row r="259" s="167" customFormat="1" x14ac:dyDescent="0.3"/>
    <row r="260" s="167" customFormat="1" x14ac:dyDescent="0.3"/>
    <row r="261" s="167" customFormat="1" x14ac:dyDescent="0.3"/>
    <row r="262" s="167" customFormat="1" x14ac:dyDescent="0.3"/>
    <row r="263" s="167" customFormat="1" x14ac:dyDescent="0.3"/>
    <row r="264" s="167" customFormat="1" x14ac:dyDescent="0.3"/>
    <row r="265" s="167" customFormat="1" x14ac:dyDescent="0.3"/>
  </sheetData>
  <mergeCells count="28">
    <mergeCell ref="C43:M46"/>
    <mergeCell ref="N43:T43"/>
    <mergeCell ref="U43:AA43"/>
    <mergeCell ref="AB43:AH43"/>
    <mergeCell ref="AI43:AN43"/>
    <mergeCell ref="N44:O46"/>
    <mergeCell ref="U44:V46"/>
    <mergeCell ref="AB44:AC46"/>
    <mergeCell ref="AI44:AI46"/>
    <mergeCell ref="N3:T3"/>
    <mergeCell ref="U3:AA3"/>
    <mergeCell ref="AB3:AH3"/>
    <mergeCell ref="AI3:AN3"/>
    <mergeCell ref="N4:N5"/>
    <mergeCell ref="O4:O5"/>
    <mergeCell ref="U4:U5"/>
    <mergeCell ref="V4:V5"/>
    <mergeCell ref="AB4:AB5"/>
    <mergeCell ref="AC4:AC5"/>
    <mergeCell ref="AI4:AI5"/>
    <mergeCell ref="K3:M4"/>
    <mergeCell ref="B3:J3"/>
    <mergeCell ref="A1:M1"/>
    <mergeCell ref="A2:M2"/>
    <mergeCell ref="B4:D4"/>
    <mergeCell ref="E4:G4"/>
    <mergeCell ref="H4:J4"/>
    <mergeCell ref="A3:A5"/>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7" r:id="rId3" name="Drop Down 1">
              <controlPr defaultSize="0" autoLine="0" autoPict="0">
                <anchor moveWithCells="1">
                  <from>
                    <xdr:col>0</xdr:col>
                    <xdr:colOff>31750</xdr:colOff>
                    <xdr:row>6</xdr:row>
                    <xdr:rowOff>12700</xdr:rowOff>
                  </from>
                  <to>
                    <xdr:col>0</xdr:col>
                    <xdr:colOff>1390650</xdr:colOff>
                    <xdr:row>6</xdr:row>
                    <xdr:rowOff>222250</xdr:rowOff>
                  </to>
                </anchor>
              </controlPr>
            </control>
          </mc:Choice>
        </mc:AlternateContent>
        <mc:AlternateContent xmlns:mc="http://schemas.openxmlformats.org/markup-compatibility/2006">
          <mc:Choice Requires="x14">
            <control shapeId="19458" r:id="rId4" name="Drop Down 2">
              <controlPr defaultSize="0" autoLine="0" autoPict="0">
                <anchor moveWithCells="1">
                  <from>
                    <xdr:col>0</xdr:col>
                    <xdr:colOff>31750</xdr:colOff>
                    <xdr:row>7</xdr:row>
                    <xdr:rowOff>19050</xdr:rowOff>
                  </from>
                  <to>
                    <xdr:col>0</xdr:col>
                    <xdr:colOff>1390650</xdr:colOff>
                    <xdr:row>7</xdr:row>
                    <xdr:rowOff>228600</xdr:rowOff>
                  </to>
                </anchor>
              </controlPr>
            </control>
          </mc:Choice>
        </mc:AlternateContent>
        <mc:AlternateContent xmlns:mc="http://schemas.openxmlformats.org/markup-compatibility/2006">
          <mc:Choice Requires="x14">
            <control shapeId="19459" r:id="rId5" name="Drop Down 3">
              <controlPr defaultSize="0" autoLine="0" autoPict="0">
                <anchor moveWithCells="1">
                  <from>
                    <xdr:col>0</xdr:col>
                    <xdr:colOff>31750</xdr:colOff>
                    <xdr:row>8</xdr:row>
                    <xdr:rowOff>25400</xdr:rowOff>
                  </from>
                  <to>
                    <xdr:col>0</xdr:col>
                    <xdr:colOff>1390650</xdr:colOff>
                    <xdr:row>8</xdr:row>
                    <xdr:rowOff>241300</xdr:rowOff>
                  </to>
                </anchor>
              </controlPr>
            </control>
          </mc:Choice>
        </mc:AlternateContent>
        <mc:AlternateContent xmlns:mc="http://schemas.openxmlformats.org/markup-compatibility/2006">
          <mc:Choice Requires="x14">
            <control shapeId="19460" r:id="rId6" name="Drop Down 4">
              <controlPr defaultSize="0" autoLine="0" autoPict="0">
                <anchor moveWithCells="1">
                  <from>
                    <xdr:col>0</xdr:col>
                    <xdr:colOff>31750</xdr:colOff>
                    <xdr:row>9</xdr:row>
                    <xdr:rowOff>25400</xdr:rowOff>
                  </from>
                  <to>
                    <xdr:col>0</xdr:col>
                    <xdr:colOff>1390650</xdr:colOff>
                    <xdr:row>9</xdr:row>
                    <xdr:rowOff>241300</xdr:rowOff>
                  </to>
                </anchor>
              </controlPr>
            </control>
          </mc:Choice>
        </mc:AlternateContent>
        <mc:AlternateContent xmlns:mc="http://schemas.openxmlformats.org/markup-compatibility/2006">
          <mc:Choice Requires="x14">
            <control shapeId="19461" r:id="rId7" name="Drop Down 5">
              <controlPr defaultSize="0" autoLine="0" autoPict="0">
                <anchor moveWithCells="1">
                  <from>
                    <xdr:col>0</xdr:col>
                    <xdr:colOff>31750</xdr:colOff>
                    <xdr:row>10</xdr:row>
                    <xdr:rowOff>25400</xdr:rowOff>
                  </from>
                  <to>
                    <xdr:col>0</xdr:col>
                    <xdr:colOff>1390650</xdr:colOff>
                    <xdr:row>10</xdr:row>
                    <xdr:rowOff>241300</xdr:rowOff>
                  </to>
                </anchor>
              </controlPr>
            </control>
          </mc:Choice>
        </mc:AlternateContent>
        <mc:AlternateContent xmlns:mc="http://schemas.openxmlformats.org/markup-compatibility/2006">
          <mc:Choice Requires="x14">
            <control shapeId="19462" r:id="rId8" name="Drop Down 6">
              <controlPr defaultSize="0" autoLine="0" autoPict="0">
                <anchor moveWithCells="1">
                  <from>
                    <xdr:col>0</xdr:col>
                    <xdr:colOff>31750</xdr:colOff>
                    <xdr:row>11</xdr:row>
                    <xdr:rowOff>25400</xdr:rowOff>
                  </from>
                  <to>
                    <xdr:col>0</xdr:col>
                    <xdr:colOff>1390650</xdr:colOff>
                    <xdr:row>11</xdr:row>
                    <xdr:rowOff>241300</xdr:rowOff>
                  </to>
                </anchor>
              </controlPr>
            </control>
          </mc:Choice>
        </mc:AlternateContent>
        <mc:AlternateContent xmlns:mc="http://schemas.openxmlformats.org/markup-compatibility/2006">
          <mc:Choice Requires="x14">
            <control shapeId="19463" r:id="rId9" name="Drop Down 7">
              <controlPr defaultSize="0" autoLine="0" autoPict="0">
                <anchor moveWithCells="1">
                  <from>
                    <xdr:col>0</xdr:col>
                    <xdr:colOff>31750</xdr:colOff>
                    <xdr:row>12</xdr:row>
                    <xdr:rowOff>25400</xdr:rowOff>
                  </from>
                  <to>
                    <xdr:col>0</xdr:col>
                    <xdr:colOff>1390650</xdr:colOff>
                    <xdr:row>12</xdr:row>
                    <xdr:rowOff>241300</xdr:rowOff>
                  </to>
                </anchor>
              </controlPr>
            </control>
          </mc:Choice>
        </mc:AlternateContent>
        <mc:AlternateContent xmlns:mc="http://schemas.openxmlformats.org/markup-compatibility/2006">
          <mc:Choice Requires="x14">
            <control shapeId="19464" r:id="rId10" name="Drop Down 8">
              <controlPr defaultSize="0" autoLine="0" autoPict="0">
                <anchor moveWithCells="1">
                  <from>
                    <xdr:col>0</xdr:col>
                    <xdr:colOff>31750</xdr:colOff>
                    <xdr:row>13</xdr:row>
                    <xdr:rowOff>25400</xdr:rowOff>
                  </from>
                  <to>
                    <xdr:col>0</xdr:col>
                    <xdr:colOff>1390650</xdr:colOff>
                    <xdr:row>13</xdr:row>
                    <xdr:rowOff>241300</xdr:rowOff>
                  </to>
                </anchor>
              </controlPr>
            </control>
          </mc:Choice>
        </mc:AlternateContent>
        <mc:AlternateContent xmlns:mc="http://schemas.openxmlformats.org/markup-compatibility/2006">
          <mc:Choice Requires="x14">
            <control shapeId="19465" r:id="rId11" name="Drop Down 9">
              <controlPr defaultSize="0" autoLine="0" autoPict="0">
                <anchor moveWithCells="1">
                  <from>
                    <xdr:col>0</xdr:col>
                    <xdr:colOff>31750</xdr:colOff>
                    <xdr:row>14</xdr:row>
                    <xdr:rowOff>25400</xdr:rowOff>
                  </from>
                  <to>
                    <xdr:col>0</xdr:col>
                    <xdr:colOff>1390650</xdr:colOff>
                    <xdr:row>14</xdr:row>
                    <xdr:rowOff>241300</xdr:rowOff>
                  </to>
                </anchor>
              </controlPr>
            </control>
          </mc:Choice>
        </mc:AlternateContent>
        <mc:AlternateContent xmlns:mc="http://schemas.openxmlformats.org/markup-compatibility/2006">
          <mc:Choice Requires="x14">
            <control shapeId="19466" r:id="rId12" name="Drop Down 10">
              <controlPr defaultSize="0" autoLine="0" autoPict="0">
                <anchor moveWithCells="1">
                  <from>
                    <xdr:col>0</xdr:col>
                    <xdr:colOff>31750</xdr:colOff>
                    <xdr:row>15</xdr:row>
                    <xdr:rowOff>25400</xdr:rowOff>
                  </from>
                  <to>
                    <xdr:col>0</xdr:col>
                    <xdr:colOff>1390650</xdr:colOff>
                    <xdr:row>15</xdr:row>
                    <xdr:rowOff>241300</xdr:rowOff>
                  </to>
                </anchor>
              </controlPr>
            </control>
          </mc:Choice>
        </mc:AlternateContent>
        <mc:AlternateContent xmlns:mc="http://schemas.openxmlformats.org/markup-compatibility/2006">
          <mc:Choice Requires="x14">
            <control shapeId="19467" r:id="rId13" name="Drop Down 11">
              <controlPr defaultSize="0" autoLine="0" autoPict="0">
                <anchor moveWithCells="1">
                  <from>
                    <xdr:col>0</xdr:col>
                    <xdr:colOff>31750</xdr:colOff>
                    <xdr:row>16</xdr:row>
                    <xdr:rowOff>25400</xdr:rowOff>
                  </from>
                  <to>
                    <xdr:col>0</xdr:col>
                    <xdr:colOff>1390650</xdr:colOff>
                    <xdr:row>16</xdr:row>
                    <xdr:rowOff>241300</xdr:rowOff>
                  </to>
                </anchor>
              </controlPr>
            </control>
          </mc:Choice>
        </mc:AlternateContent>
        <mc:AlternateContent xmlns:mc="http://schemas.openxmlformats.org/markup-compatibility/2006">
          <mc:Choice Requires="x14">
            <control shapeId="19468" r:id="rId14" name="Drop Down 12">
              <controlPr defaultSize="0" autoLine="0" autoPict="0">
                <anchor moveWithCells="1">
                  <from>
                    <xdr:col>0</xdr:col>
                    <xdr:colOff>31750</xdr:colOff>
                    <xdr:row>17</xdr:row>
                    <xdr:rowOff>25400</xdr:rowOff>
                  </from>
                  <to>
                    <xdr:col>0</xdr:col>
                    <xdr:colOff>1390650</xdr:colOff>
                    <xdr:row>17</xdr:row>
                    <xdr:rowOff>241300</xdr:rowOff>
                  </to>
                </anchor>
              </controlPr>
            </control>
          </mc:Choice>
        </mc:AlternateContent>
        <mc:AlternateContent xmlns:mc="http://schemas.openxmlformats.org/markup-compatibility/2006">
          <mc:Choice Requires="x14">
            <control shapeId="19469" r:id="rId15" name="Drop Down 13">
              <controlPr defaultSize="0" autoLine="0" autoPict="0">
                <anchor moveWithCells="1">
                  <from>
                    <xdr:col>0</xdr:col>
                    <xdr:colOff>31750</xdr:colOff>
                    <xdr:row>18</xdr:row>
                    <xdr:rowOff>25400</xdr:rowOff>
                  </from>
                  <to>
                    <xdr:col>0</xdr:col>
                    <xdr:colOff>1390650</xdr:colOff>
                    <xdr:row>18</xdr:row>
                    <xdr:rowOff>241300</xdr:rowOff>
                  </to>
                </anchor>
              </controlPr>
            </control>
          </mc:Choice>
        </mc:AlternateContent>
        <mc:AlternateContent xmlns:mc="http://schemas.openxmlformats.org/markup-compatibility/2006">
          <mc:Choice Requires="x14">
            <control shapeId="19470" r:id="rId16" name="Drop Down 14">
              <controlPr defaultSize="0" autoLine="0" autoPict="0">
                <anchor moveWithCells="1">
                  <from>
                    <xdr:col>0</xdr:col>
                    <xdr:colOff>31750</xdr:colOff>
                    <xdr:row>19</xdr:row>
                    <xdr:rowOff>25400</xdr:rowOff>
                  </from>
                  <to>
                    <xdr:col>0</xdr:col>
                    <xdr:colOff>1390650</xdr:colOff>
                    <xdr:row>19</xdr:row>
                    <xdr:rowOff>241300</xdr:rowOff>
                  </to>
                </anchor>
              </controlPr>
            </control>
          </mc:Choice>
        </mc:AlternateContent>
        <mc:AlternateContent xmlns:mc="http://schemas.openxmlformats.org/markup-compatibility/2006">
          <mc:Choice Requires="x14">
            <control shapeId="19471" r:id="rId17" name="Drop Down 15">
              <controlPr defaultSize="0" autoLine="0" autoPict="0">
                <anchor moveWithCells="1">
                  <from>
                    <xdr:col>0</xdr:col>
                    <xdr:colOff>31750</xdr:colOff>
                    <xdr:row>20</xdr:row>
                    <xdr:rowOff>25400</xdr:rowOff>
                  </from>
                  <to>
                    <xdr:col>0</xdr:col>
                    <xdr:colOff>1390650</xdr:colOff>
                    <xdr:row>20</xdr:row>
                    <xdr:rowOff>241300</xdr:rowOff>
                  </to>
                </anchor>
              </controlPr>
            </control>
          </mc:Choice>
        </mc:AlternateContent>
        <mc:AlternateContent xmlns:mc="http://schemas.openxmlformats.org/markup-compatibility/2006">
          <mc:Choice Requires="x14">
            <control shapeId="19472" r:id="rId18" name="Drop Down 16">
              <controlPr defaultSize="0" autoLine="0" autoPict="0">
                <anchor moveWithCells="1">
                  <from>
                    <xdr:col>0</xdr:col>
                    <xdr:colOff>31750</xdr:colOff>
                    <xdr:row>21</xdr:row>
                    <xdr:rowOff>25400</xdr:rowOff>
                  </from>
                  <to>
                    <xdr:col>0</xdr:col>
                    <xdr:colOff>1390650</xdr:colOff>
                    <xdr:row>21</xdr:row>
                    <xdr:rowOff>241300</xdr:rowOff>
                  </to>
                </anchor>
              </controlPr>
            </control>
          </mc:Choice>
        </mc:AlternateContent>
        <mc:AlternateContent xmlns:mc="http://schemas.openxmlformats.org/markup-compatibility/2006">
          <mc:Choice Requires="x14">
            <control shapeId="19473" r:id="rId19" name="Drop Down 17">
              <controlPr defaultSize="0" autoLine="0" autoPict="0">
                <anchor moveWithCells="1">
                  <from>
                    <xdr:col>0</xdr:col>
                    <xdr:colOff>31750</xdr:colOff>
                    <xdr:row>22</xdr:row>
                    <xdr:rowOff>25400</xdr:rowOff>
                  </from>
                  <to>
                    <xdr:col>0</xdr:col>
                    <xdr:colOff>1390650</xdr:colOff>
                    <xdr:row>22</xdr:row>
                    <xdr:rowOff>241300</xdr:rowOff>
                  </to>
                </anchor>
              </controlPr>
            </control>
          </mc:Choice>
        </mc:AlternateContent>
        <mc:AlternateContent xmlns:mc="http://schemas.openxmlformats.org/markup-compatibility/2006">
          <mc:Choice Requires="x14">
            <control shapeId="19474" r:id="rId20" name="Drop Down 18">
              <controlPr defaultSize="0" autoLine="0" autoPict="0">
                <anchor moveWithCells="1">
                  <from>
                    <xdr:col>0</xdr:col>
                    <xdr:colOff>31750</xdr:colOff>
                    <xdr:row>23</xdr:row>
                    <xdr:rowOff>25400</xdr:rowOff>
                  </from>
                  <to>
                    <xdr:col>0</xdr:col>
                    <xdr:colOff>1390650</xdr:colOff>
                    <xdr:row>23</xdr:row>
                    <xdr:rowOff>241300</xdr:rowOff>
                  </to>
                </anchor>
              </controlPr>
            </control>
          </mc:Choice>
        </mc:AlternateContent>
        <mc:AlternateContent xmlns:mc="http://schemas.openxmlformats.org/markup-compatibility/2006">
          <mc:Choice Requires="x14">
            <control shapeId="19475" r:id="rId21" name="Drop Down 19">
              <controlPr defaultSize="0" autoLine="0" autoPict="0">
                <anchor moveWithCells="1">
                  <from>
                    <xdr:col>0</xdr:col>
                    <xdr:colOff>31750</xdr:colOff>
                    <xdr:row>24</xdr:row>
                    <xdr:rowOff>25400</xdr:rowOff>
                  </from>
                  <to>
                    <xdr:col>0</xdr:col>
                    <xdr:colOff>1390650</xdr:colOff>
                    <xdr:row>24</xdr:row>
                    <xdr:rowOff>241300</xdr:rowOff>
                  </to>
                </anchor>
              </controlPr>
            </control>
          </mc:Choice>
        </mc:AlternateContent>
        <mc:AlternateContent xmlns:mc="http://schemas.openxmlformats.org/markup-compatibility/2006">
          <mc:Choice Requires="x14">
            <control shapeId="19476" r:id="rId22" name="Drop Down 20">
              <controlPr defaultSize="0" autoLine="0" autoPict="0">
                <anchor moveWithCells="1">
                  <from>
                    <xdr:col>0</xdr:col>
                    <xdr:colOff>31750</xdr:colOff>
                    <xdr:row>25</xdr:row>
                    <xdr:rowOff>25400</xdr:rowOff>
                  </from>
                  <to>
                    <xdr:col>0</xdr:col>
                    <xdr:colOff>1390650</xdr:colOff>
                    <xdr:row>25</xdr:row>
                    <xdr:rowOff>241300</xdr:rowOff>
                  </to>
                </anchor>
              </controlPr>
            </control>
          </mc:Choice>
        </mc:AlternateContent>
        <mc:AlternateContent xmlns:mc="http://schemas.openxmlformats.org/markup-compatibility/2006">
          <mc:Choice Requires="x14">
            <control shapeId="19477" r:id="rId23" name="Drop Down 21">
              <controlPr defaultSize="0" autoLine="0" autoPict="0">
                <anchor moveWithCells="1">
                  <from>
                    <xdr:col>0</xdr:col>
                    <xdr:colOff>31750</xdr:colOff>
                    <xdr:row>26</xdr:row>
                    <xdr:rowOff>25400</xdr:rowOff>
                  </from>
                  <to>
                    <xdr:col>0</xdr:col>
                    <xdr:colOff>1390650</xdr:colOff>
                    <xdr:row>26</xdr:row>
                    <xdr:rowOff>241300</xdr:rowOff>
                  </to>
                </anchor>
              </controlPr>
            </control>
          </mc:Choice>
        </mc:AlternateContent>
        <mc:AlternateContent xmlns:mc="http://schemas.openxmlformats.org/markup-compatibility/2006">
          <mc:Choice Requires="x14">
            <control shapeId="19478" r:id="rId24" name="Drop Down 22">
              <controlPr defaultSize="0" autoLine="0" autoPict="0">
                <anchor moveWithCells="1">
                  <from>
                    <xdr:col>0</xdr:col>
                    <xdr:colOff>31750</xdr:colOff>
                    <xdr:row>27</xdr:row>
                    <xdr:rowOff>25400</xdr:rowOff>
                  </from>
                  <to>
                    <xdr:col>0</xdr:col>
                    <xdr:colOff>1390650</xdr:colOff>
                    <xdr:row>27</xdr:row>
                    <xdr:rowOff>241300</xdr:rowOff>
                  </to>
                </anchor>
              </controlPr>
            </control>
          </mc:Choice>
        </mc:AlternateContent>
        <mc:AlternateContent xmlns:mc="http://schemas.openxmlformats.org/markup-compatibility/2006">
          <mc:Choice Requires="x14">
            <control shapeId="19479" r:id="rId25" name="Drop Down 23">
              <controlPr defaultSize="0" autoLine="0" autoPict="0">
                <anchor moveWithCells="1">
                  <from>
                    <xdr:col>0</xdr:col>
                    <xdr:colOff>31750</xdr:colOff>
                    <xdr:row>28</xdr:row>
                    <xdr:rowOff>25400</xdr:rowOff>
                  </from>
                  <to>
                    <xdr:col>0</xdr:col>
                    <xdr:colOff>1390650</xdr:colOff>
                    <xdr:row>28</xdr:row>
                    <xdr:rowOff>241300</xdr:rowOff>
                  </to>
                </anchor>
              </controlPr>
            </control>
          </mc:Choice>
        </mc:AlternateContent>
        <mc:AlternateContent xmlns:mc="http://schemas.openxmlformats.org/markup-compatibility/2006">
          <mc:Choice Requires="x14">
            <control shapeId="19480" r:id="rId26" name="Drop Down 24">
              <controlPr defaultSize="0" autoLine="0" autoPict="0">
                <anchor moveWithCells="1">
                  <from>
                    <xdr:col>0</xdr:col>
                    <xdr:colOff>31750</xdr:colOff>
                    <xdr:row>29</xdr:row>
                    <xdr:rowOff>25400</xdr:rowOff>
                  </from>
                  <to>
                    <xdr:col>0</xdr:col>
                    <xdr:colOff>1390650</xdr:colOff>
                    <xdr:row>29</xdr:row>
                    <xdr:rowOff>241300</xdr:rowOff>
                  </to>
                </anchor>
              </controlPr>
            </control>
          </mc:Choice>
        </mc:AlternateContent>
        <mc:AlternateContent xmlns:mc="http://schemas.openxmlformats.org/markup-compatibility/2006">
          <mc:Choice Requires="x14">
            <control shapeId="19481" r:id="rId27" name="Drop Down 25">
              <controlPr defaultSize="0" autoLine="0" autoPict="0">
                <anchor moveWithCells="1">
                  <from>
                    <xdr:col>0</xdr:col>
                    <xdr:colOff>31750</xdr:colOff>
                    <xdr:row>30</xdr:row>
                    <xdr:rowOff>25400</xdr:rowOff>
                  </from>
                  <to>
                    <xdr:col>0</xdr:col>
                    <xdr:colOff>1390650</xdr:colOff>
                    <xdr:row>30</xdr:row>
                    <xdr:rowOff>241300</xdr:rowOff>
                  </to>
                </anchor>
              </controlPr>
            </control>
          </mc:Choice>
        </mc:AlternateContent>
        <mc:AlternateContent xmlns:mc="http://schemas.openxmlformats.org/markup-compatibility/2006">
          <mc:Choice Requires="x14">
            <control shapeId="19482" r:id="rId28" name="Drop Down 26">
              <controlPr defaultSize="0" autoLine="0" autoPict="0">
                <anchor moveWithCells="1">
                  <from>
                    <xdr:col>0</xdr:col>
                    <xdr:colOff>31750</xdr:colOff>
                    <xdr:row>31</xdr:row>
                    <xdr:rowOff>25400</xdr:rowOff>
                  </from>
                  <to>
                    <xdr:col>0</xdr:col>
                    <xdr:colOff>1390650</xdr:colOff>
                    <xdr:row>31</xdr:row>
                    <xdr:rowOff>241300</xdr:rowOff>
                  </to>
                </anchor>
              </controlPr>
            </control>
          </mc:Choice>
        </mc:AlternateContent>
        <mc:AlternateContent xmlns:mc="http://schemas.openxmlformats.org/markup-compatibility/2006">
          <mc:Choice Requires="x14">
            <control shapeId="19483" r:id="rId29" name="Drop Down 27">
              <controlPr defaultSize="0" autoLine="0" autoPict="0">
                <anchor moveWithCells="1">
                  <from>
                    <xdr:col>0</xdr:col>
                    <xdr:colOff>31750</xdr:colOff>
                    <xdr:row>32</xdr:row>
                    <xdr:rowOff>25400</xdr:rowOff>
                  </from>
                  <to>
                    <xdr:col>0</xdr:col>
                    <xdr:colOff>1390650</xdr:colOff>
                    <xdr:row>32</xdr:row>
                    <xdr:rowOff>241300</xdr:rowOff>
                  </to>
                </anchor>
              </controlPr>
            </control>
          </mc:Choice>
        </mc:AlternateContent>
        <mc:AlternateContent xmlns:mc="http://schemas.openxmlformats.org/markup-compatibility/2006">
          <mc:Choice Requires="x14">
            <control shapeId="19484" r:id="rId30" name="Drop Down 28">
              <controlPr defaultSize="0" autoLine="0" autoPict="0">
                <anchor moveWithCells="1">
                  <from>
                    <xdr:col>0</xdr:col>
                    <xdr:colOff>31750</xdr:colOff>
                    <xdr:row>33</xdr:row>
                    <xdr:rowOff>25400</xdr:rowOff>
                  </from>
                  <to>
                    <xdr:col>0</xdr:col>
                    <xdr:colOff>1390650</xdr:colOff>
                    <xdr:row>33</xdr:row>
                    <xdr:rowOff>241300</xdr:rowOff>
                  </to>
                </anchor>
              </controlPr>
            </control>
          </mc:Choice>
        </mc:AlternateContent>
        <mc:AlternateContent xmlns:mc="http://schemas.openxmlformats.org/markup-compatibility/2006">
          <mc:Choice Requires="x14">
            <control shapeId="19485" r:id="rId31" name="Drop Down 29">
              <controlPr defaultSize="0" autoLine="0" autoPict="0">
                <anchor moveWithCells="1">
                  <from>
                    <xdr:col>0</xdr:col>
                    <xdr:colOff>31750</xdr:colOff>
                    <xdr:row>34</xdr:row>
                    <xdr:rowOff>25400</xdr:rowOff>
                  </from>
                  <to>
                    <xdr:col>0</xdr:col>
                    <xdr:colOff>1390650</xdr:colOff>
                    <xdr:row>34</xdr:row>
                    <xdr:rowOff>241300</xdr:rowOff>
                  </to>
                </anchor>
              </controlPr>
            </control>
          </mc:Choice>
        </mc:AlternateContent>
        <mc:AlternateContent xmlns:mc="http://schemas.openxmlformats.org/markup-compatibility/2006">
          <mc:Choice Requires="x14">
            <control shapeId="19486" r:id="rId32" name="Drop Down 30">
              <controlPr defaultSize="0" autoLine="0" autoPict="0">
                <anchor moveWithCells="1">
                  <from>
                    <xdr:col>0</xdr:col>
                    <xdr:colOff>31750</xdr:colOff>
                    <xdr:row>35</xdr:row>
                    <xdr:rowOff>25400</xdr:rowOff>
                  </from>
                  <to>
                    <xdr:col>0</xdr:col>
                    <xdr:colOff>1390650</xdr:colOff>
                    <xdr:row>35</xdr:row>
                    <xdr:rowOff>241300</xdr:rowOff>
                  </to>
                </anchor>
              </controlPr>
            </control>
          </mc:Choice>
        </mc:AlternateContent>
        <mc:AlternateContent xmlns:mc="http://schemas.openxmlformats.org/markup-compatibility/2006">
          <mc:Choice Requires="x14">
            <control shapeId="19487" r:id="rId33" name="Drop Down 31">
              <controlPr defaultSize="0" autoLine="0" autoPict="0">
                <anchor moveWithCells="1">
                  <from>
                    <xdr:col>0</xdr:col>
                    <xdr:colOff>31750</xdr:colOff>
                    <xdr:row>36</xdr:row>
                    <xdr:rowOff>25400</xdr:rowOff>
                  </from>
                  <to>
                    <xdr:col>0</xdr:col>
                    <xdr:colOff>1390650</xdr:colOff>
                    <xdr:row>36</xdr:row>
                    <xdr:rowOff>241300</xdr:rowOff>
                  </to>
                </anchor>
              </controlPr>
            </control>
          </mc:Choice>
        </mc:AlternateContent>
        <mc:AlternateContent xmlns:mc="http://schemas.openxmlformats.org/markup-compatibility/2006">
          <mc:Choice Requires="x14">
            <control shapeId="19488" r:id="rId34" name="Drop Down 32">
              <controlPr defaultSize="0" autoLine="0" autoPict="0">
                <anchor moveWithCells="1">
                  <from>
                    <xdr:col>0</xdr:col>
                    <xdr:colOff>31750</xdr:colOff>
                    <xdr:row>37</xdr:row>
                    <xdr:rowOff>25400</xdr:rowOff>
                  </from>
                  <to>
                    <xdr:col>0</xdr:col>
                    <xdr:colOff>1390650</xdr:colOff>
                    <xdr:row>37</xdr:row>
                    <xdr:rowOff>241300</xdr:rowOff>
                  </to>
                </anchor>
              </controlPr>
            </control>
          </mc:Choice>
        </mc:AlternateContent>
        <mc:AlternateContent xmlns:mc="http://schemas.openxmlformats.org/markup-compatibility/2006">
          <mc:Choice Requires="x14">
            <control shapeId="19489" r:id="rId35" name="Drop Down 33">
              <controlPr defaultSize="0" autoLine="0" autoPict="0">
                <anchor moveWithCells="1">
                  <from>
                    <xdr:col>0</xdr:col>
                    <xdr:colOff>31750</xdr:colOff>
                    <xdr:row>38</xdr:row>
                    <xdr:rowOff>25400</xdr:rowOff>
                  </from>
                  <to>
                    <xdr:col>0</xdr:col>
                    <xdr:colOff>1390650</xdr:colOff>
                    <xdr:row>38</xdr:row>
                    <xdr:rowOff>241300</xdr:rowOff>
                  </to>
                </anchor>
              </controlPr>
            </control>
          </mc:Choice>
        </mc:AlternateContent>
        <mc:AlternateContent xmlns:mc="http://schemas.openxmlformats.org/markup-compatibility/2006">
          <mc:Choice Requires="x14">
            <control shapeId="19490" r:id="rId36" name="Drop Down 34">
              <controlPr defaultSize="0" autoLine="0" autoPict="0">
                <anchor moveWithCells="1">
                  <from>
                    <xdr:col>0</xdr:col>
                    <xdr:colOff>31750</xdr:colOff>
                    <xdr:row>39</xdr:row>
                    <xdr:rowOff>25400</xdr:rowOff>
                  </from>
                  <to>
                    <xdr:col>0</xdr:col>
                    <xdr:colOff>1390650</xdr:colOff>
                    <xdr:row>39</xdr:row>
                    <xdr:rowOff>241300</xdr:rowOff>
                  </to>
                </anchor>
              </controlPr>
            </control>
          </mc:Choice>
        </mc:AlternateContent>
        <mc:AlternateContent xmlns:mc="http://schemas.openxmlformats.org/markup-compatibility/2006">
          <mc:Choice Requires="x14">
            <control shapeId="19491" r:id="rId37" name="Drop Down 35">
              <controlPr defaultSize="0" autoLine="0" autoPict="0">
                <anchor moveWithCells="1">
                  <from>
                    <xdr:col>0</xdr:col>
                    <xdr:colOff>31750</xdr:colOff>
                    <xdr:row>40</xdr:row>
                    <xdr:rowOff>25400</xdr:rowOff>
                  </from>
                  <to>
                    <xdr:col>0</xdr:col>
                    <xdr:colOff>1390650</xdr:colOff>
                    <xdr:row>40</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dimension ref="A1:Y319"/>
  <sheetViews>
    <sheetView workbookViewId="0">
      <selection activeCell="K5" sqref="K5"/>
    </sheetView>
  </sheetViews>
  <sheetFormatPr baseColWidth="10" defaultColWidth="10.90625" defaultRowHeight="14" x14ac:dyDescent="0.3"/>
  <cols>
    <col min="1" max="1" width="20.1796875" style="168" customWidth="1"/>
    <col min="2" max="10" width="9.08984375" style="168" customWidth="1"/>
    <col min="11" max="13" width="10.90625" style="168"/>
    <col min="14" max="14" width="13.26953125" style="168" customWidth="1"/>
    <col min="15" max="15" width="36.453125" style="168" customWidth="1"/>
    <col min="16" max="25" width="10.90625" style="167"/>
    <col min="26" max="16384" width="10.90625" style="168"/>
  </cols>
  <sheetData>
    <row r="1" spans="1:15" ht="15.5" customHeight="1" x14ac:dyDescent="0.3">
      <c r="A1" s="256" t="s">
        <v>52</v>
      </c>
      <c r="B1" s="257"/>
      <c r="C1" s="257"/>
      <c r="D1" s="257"/>
      <c r="E1" s="257"/>
      <c r="F1" s="257"/>
      <c r="G1" s="257"/>
      <c r="H1" s="257"/>
      <c r="I1" s="257"/>
      <c r="J1" s="257"/>
      <c r="K1" s="257"/>
      <c r="L1" s="257"/>
      <c r="M1" s="257"/>
      <c r="N1" s="258"/>
      <c r="O1" s="167"/>
    </row>
    <row r="2" spans="1:15" ht="38.5" customHeight="1" thickBot="1" x14ac:dyDescent="0.35">
      <c r="A2" s="259" t="s">
        <v>262</v>
      </c>
      <c r="B2" s="260"/>
      <c r="C2" s="260"/>
      <c r="D2" s="260"/>
      <c r="E2" s="260"/>
      <c r="F2" s="260"/>
      <c r="G2" s="260"/>
      <c r="H2" s="260"/>
      <c r="I2" s="260"/>
      <c r="J2" s="260"/>
      <c r="K2" s="260"/>
      <c r="L2" s="260"/>
      <c r="M2" s="260"/>
      <c r="N2" s="261"/>
      <c r="O2" s="167"/>
    </row>
    <row r="3" spans="1:15" ht="14.5" thickBot="1" x14ac:dyDescent="0.35">
      <c r="A3" s="264" t="s">
        <v>57</v>
      </c>
      <c r="B3" s="262">
        <f>'General Farm Data'!$B$21</f>
        <v>2015</v>
      </c>
      <c r="C3" s="262"/>
      <c r="D3" s="263"/>
      <c r="E3" s="262">
        <f>'General Farm Data'!$B$22</f>
        <v>2016</v>
      </c>
      <c r="F3" s="262"/>
      <c r="G3" s="263"/>
      <c r="H3" s="262">
        <f>'General Farm Data'!$B$23</f>
        <v>2017</v>
      </c>
      <c r="I3" s="262"/>
      <c r="J3" s="263"/>
      <c r="K3" s="75">
        <f>'General Farm Data'!$B$21</f>
        <v>2015</v>
      </c>
      <c r="L3" s="77">
        <f>'General Farm Data'!$B$22</f>
        <v>2016</v>
      </c>
      <c r="M3" s="76">
        <f>'General Farm Data'!$B$23</f>
        <v>2017</v>
      </c>
      <c r="N3" s="169" t="s">
        <v>92</v>
      </c>
      <c r="O3" s="309" t="s">
        <v>50</v>
      </c>
    </row>
    <row r="4" spans="1:15" ht="25" customHeight="1" thickBot="1" x14ac:dyDescent="0.35">
      <c r="A4" s="265"/>
      <c r="B4" s="12" t="s">
        <v>225</v>
      </c>
      <c r="C4" s="12" t="s">
        <v>1</v>
      </c>
      <c r="D4" s="12" t="s">
        <v>54</v>
      </c>
      <c r="E4" s="12" t="s">
        <v>225</v>
      </c>
      <c r="F4" s="12" t="s">
        <v>1</v>
      </c>
      <c r="G4" s="12" t="s">
        <v>54</v>
      </c>
      <c r="H4" s="12" t="s">
        <v>225</v>
      </c>
      <c r="I4" s="12" t="s">
        <v>1</v>
      </c>
      <c r="J4" s="12" t="s">
        <v>54</v>
      </c>
      <c r="K4" s="67" t="s">
        <v>8</v>
      </c>
      <c r="L4" s="68" t="s">
        <v>8</v>
      </c>
      <c r="M4" s="70" t="s">
        <v>8</v>
      </c>
      <c r="N4" s="73" t="s">
        <v>8</v>
      </c>
      <c r="O4" s="310"/>
    </row>
    <row r="5" spans="1:15" ht="14.5" thickBot="1" x14ac:dyDescent="0.35">
      <c r="A5" s="65"/>
      <c r="B5" s="66"/>
      <c r="C5" s="66"/>
      <c r="D5" s="66"/>
      <c r="E5" s="66"/>
      <c r="F5" s="66"/>
      <c r="G5" s="66"/>
      <c r="H5" s="66"/>
      <c r="I5" s="66"/>
      <c r="J5" s="66"/>
      <c r="K5" s="24" t="s">
        <v>272</v>
      </c>
      <c r="L5" s="69" t="s">
        <v>272</v>
      </c>
      <c r="M5" s="31" t="s">
        <v>272</v>
      </c>
      <c r="N5" s="74" t="s">
        <v>272</v>
      </c>
      <c r="O5" s="311"/>
    </row>
    <row r="6" spans="1:15" ht="19.5" customHeight="1" thickBot="1" x14ac:dyDescent="0.35">
      <c r="A6" s="102">
        <v>1</v>
      </c>
      <c r="B6" s="132"/>
      <c r="C6" s="132"/>
      <c r="D6" s="94">
        <f>C6*B6</f>
        <v>0</v>
      </c>
      <c r="E6" s="132"/>
      <c r="F6" s="132"/>
      <c r="G6" s="94">
        <f>F6*E6</f>
        <v>0</v>
      </c>
      <c r="H6" s="132"/>
      <c r="I6" s="132"/>
      <c r="J6" s="94">
        <f>I6*H6</f>
        <v>0</v>
      </c>
      <c r="K6" s="13">
        <f>IF(D6=0,0,IF(OR(A6=1,A6=2,A6=3),INDEX($I$18:$I$48,A6)*D6,(IF(OR(A6=4,A6=5,A6=7,A6=8,A6=9,A6=10,A6=11,A6=12),INDEX($I$18:$I$48,A6)*D6-INDEX($J$18:$J$48,A6),IF(AND(A6&gt;=13,A6&lt;=31),INDEX($I$18:$I$48,A6)*D6,"Fehler")))))</f>
        <v>0</v>
      </c>
      <c r="L6" s="13">
        <f>IF(G6=0,0,IF(OR(A6=1,A6=2,A6=3),INDEX($I$18:$I$48,A6)*G6,(IF(OR(A6=4,A6=5,A6=7,A6=8,A6=9,A6=10,A6=11,A6=12),INDEX($I$18:$I$48,A6)*G6-INDEX($J$18:$J$48,A6),IF(AND(A6&gt;=13,A6&lt;=31),INDEX($I$18:$I$48,A6)*G6,"Fehler")))))</f>
        <v>0</v>
      </c>
      <c r="M6" s="13">
        <f>IF(J6=0,0,IF(OR(A6=1,A6=2,A6=3),INDEX($I$18:$I$48,A6)*J6,(IF(OR(A6=4,A6=5,A6=7,A6=8,A6=9,A6=10,A6=11,A6=12),INDEX($I$18:$I$48,A6)*J6-INDEX($J$18:$J$48,A6),IF(AND(A6&gt;=13,A6&lt;=31),INDEX($I$18:$I$48,A6)*J6,"Fehler")))))</f>
        <v>0</v>
      </c>
      <c r="N6" s="13">
        <f>AVERAGE(M6,L6,K6)</f>
        <v>0</v>
      </c>
      <c r="O6" s="94"/>
    </row>
    <row r="7" spans="1:15" ht="19.5" customHeight="1" thickBot="1" x14ac:dyDescent="0.35">
      <c r="A7" s="93">
        <v>18</v>
      </c>
      <c r="B7" s="132"/>
      <c r="C7" s="132"/>
      <c r="D7" s="94">
        <f t="shared" ref="D7:D14" si="0">C7*B7</f>
        <v>0</v>
      </c>
      <c r="E7" s="132"/>
      <c r="F7" s="132"/>
      <c r="G7" s="94">
        <f t="shared" ref="G7:G14" si="1">F7*E7</f>
        <v>0</v>
      </c>
      <c r="H7" s="132"/>
      <c r="I7" s="132"/>
      <c r="J7" s="94">
        <f t="shared" ref="J7:J14" si="2">I7*H7</f>
        <v>0</v>
      </c>
      <c r="K7" s="13">
        <f t="shared" ref="K7:K14" si="3">IF(D7=0,0,IF(OR(A7=1,A7=2,A7=3),INDEX($I$18:$I$48,A7)*D7,(IF(OR(A7=4,A7=5,A7=7,A7=8,A7=9,A7=10,A7=11,A7=12),INDEX($I$18:$I$48,A7)*D7-INDEX($J$18:$J$48,A7),IF(AND(A7&gt;=13,A7&lt;=31),INDEX($I$18:$I$48,A7)*D7,"Fehler")))))</f>
        <v>0</v>
      </c>
      <c r="L7" s="13">
        <f t="shared" ref="L7:L14" si="4">IF(G7=0,0,IF(OR(A7=1,A7=2,A7=3),INDEX($I$18:$I$48,A7)*G7,(IF(OR(A7=4,A7=5,A7=7,A7=8,A7=9,A7=10,A7=11,A7=12),INDEX($I$18:$I$48,A7)*G7-INDEX($J$18:$J$48,A7),IF(AND(A7&gt;=13,A7&lt;=31),INDEX($I$18:$I$48,A7)*G7,"Fehler")))))</f>
        <v>0</v>
      </c>
      <c r="M7" s="13">
        <f t="shared" ref="M7:M14" si="5">IF(J7=0,0,IF(OR(A7=1,A7=2,A7=3),INDEX($I$18:$I$48,A7)*J7,(IF(OR(A7=4,A7=5,A7=7,A7=8,A7=9,A7=10,A7=11,A7=12),INDEX($I$18:$I$48,A7)*J7-INDEX($J$18:$J$48,A7),IF(AND(A7&gt;=13,A7&lt;=31),INDEX($I$18:$I$48,A7)*J7,"Fehler")))))</f>
        <v>0</v>
      </c>
      <c r="N7" s="13">
        <f t="shared" ref="N7:N14" si="6">AVERAGE(M7,L7,K7)</f>
        <v>0</v>
      </c>
      <c r="O7" s="94"/>
    </row>
    <row r="8" spans="1:15" ht="19.5" customHeight="1" thickBot="1" x14ac:dyDescent="0.35">
      <c r="A8" s="93">
        <v>22</v>
      </c>
      <c r="B8" s="132"/>
      <c r="C8" s="132"/>
      <c r="D8" s="94">
        <f t="shared" si="0"/>
        <v>0</v>
      </c>
      <c r="E8" s="132"/>
      <c r="F8" s="132"/>
      <c r="G8" s="94">
        <f t="shared" si="1"/>
        <v>0</v>
      </c>
      <c r="H8" s="132"/>
      <c r="I8" s="132"/>
      <c r="J8" s="94">
        <f t="shared" si="2"/>
        <v>0</v>
      </c>
      <c r="K8" s="13">
        <f t="shared" si="3"/>
        <v>0</v>
      </c>
      <c r="L8" s="13">
        <f t="shared" si="4"/>
        <v>0</v>
      </c>
      <c r="M8" s="13">
        <f t="shared" si="5"/>
        <v>0</v>
      </c>
      <c r="N8" s="13">
        <f t="shared" si="6"/>
        <v>0</v>
      </c>
      <c r="O8" s="94"/>
    </row>
    <row r="9" spans="1:15" ht="19.5" customHeight="1" thickBot="1" x14ac:dyDescent="0.35">
      <c r="A9" s="93">
        <v>17</v>
      </c>
      <c r="B9" s="132"/>
      <c r="C9" s="132"/>
      <c r="D9" s="94">
        <f t="shared" si="0"/>
        <v>0</v>
      </c>
      <c r="E9" s="132"/>
      <c r="F9" s="132"/>
      <c r="G9" s="94">
        <f t="shared" si="1"/>
        <v>0</v>
      </c>
      <c r="H9" s="132"/>
      <c r="I9" s="132"/>
      <c r="J9" s="94">
        <f t="shared" si="2"/>
        <v>0</v>
      </c>
      <c r="K9" s="13">
        <f t="shared" si="3"/>
        <v>0</v>
      </c>
      <c r="L9" s="13">
        <f t="shared" si="4"/>
        <v>0</v>
      </c>
      <c r="M9" s="13">
        <f t="shared" si="5"/>
        <v>0</v>
      </c>
      <c r="N9" s="13">
        <f t="shared" si="6"/>
        <v>0</v>
      </c>
      <c r="O9" s="94"/>
    </row>
    <row r="10" spans="1:15" ht="19.5" customHeight="1" thickBot="1" x14ac:dyDescent="0.35">
      <c r="A10" s="93">
        <v>18</v>
      </c>
      <c r="B10" s="132"/>
      <c r="C10" s="132"/>
      <c r="D10" s="94">
        <f t="shared" si="0"/>
        <v>0</v>
      </c>
      <c r="E10" s="132"/>
      <c r="F10" s="132"/>
      <c r="G10" s="94">
        <f t="shared" si="1"/>
        <v>0</v>
      </c>
      <c r="H10" s="132"/>
      <c r="I10" s="132"/>
      <c r="J10" s="94">
        <f t="shared" si="2"/>
        <v>0</v>
      </c>
      <c r="K10" s="13">
        <f t="shared" si="3"/>
        <v>0</v>
      </c>
      <c r="L10" s="13">
        <f t="shared" si="4"/>
        <v>0</v>
      </c>
      <c r="M10" s="13">
        <f t="shared" si="5"/>
        <v>0</v>
      </c>
      <c r="N10" s="13">
        <f t="shared" si="6"/>
        <v>0</v>
      </c>
      <c r="O10" s="94"/>
    </row>
    <row r="11" spans="1:15" ht="19.5" customHeight="1" thickBot="1" x14ac:dyDescent="0.35">
      <c r="A11" s="93">
        <v>1</v>
      </c>
      <c r="B11" s="132"/>
      <c r="C11" s="132"/>
      <c r="D11" s="94">
        <f t="shared" si="0"/>
        <v>0</v>
      </c>
      <c r="E11" s="132"/>
      <c r="F11" s="132"/>
      <c r="G11" s="94">
        <f t="shared" si="1"/>
        <v>0</v>
      </c>
      <c r="H11" s="132"/>
      <c r="I11" s="132"/>
      <c r="J11" s="94">
        <f t="shared" si="2"/>
        <v>0</v>
      </c>
      <c r="K11" s="13">
        <f t="shared" si="3"/>
        <v>0</v>
      </c>
      <c r="L11" s="13">
        <f t="shared" si="4"/>
        <v>0</v>
      </c>
      <c r="M11" s="13">
        <f t="shared" si="5"/>
        <v>0</v>
      </c>
      <c r="N11" s="13">
        <f t="shared" si="6"/>
        <v>0</v>
      </c>
      <c r="O11" s="94"/>
    </row>
    <row r="12" spans="1:15" ht="19.5" customHeight="1" thickBot="1" x14ac:dyDescent="0.35">
      <c r="A12" s="93">
        <v>1</v>
      </c>
      <c r="B12" s="132"/>
      <c r="C12" s="132"/>
      <c r="D12" s="94">
        <f t="shared" si="0"/>
        <v>0</v>
      </c>
      <c r="E12" s="132"/>
      <c r="F12" s="132"/>
      <c r="G12" s="94">
        <f t="shared" si="1"/>
        <v>0</v>
      </c>
      <c r="H12" s="132"/>
      <c r="I12" s="132"/>
      <c r="J12" s="94">
        <f t="shared" si="2"/>
        <v>0</v>
      </c>
      <c r="K12" s="13">
        <f t="shared" si="3"/>
        <v>0</v>
      </c>
      <c r="L12" s="13">
        <f t="shared" si="4"/>
        <v>0</v>
      </c>
      <c r="M12" s="13">
        <f t="shared" si="5"/>
        <v>0</v>
      </c>
      <c r="N12" s="13">
        <f t="shared" si="6"/>
        <v>0</v>
      </c>
      <c r="O12" s="94"/>
    </row>
    <row r="13" spans="1:15" ht="19.5" customHeight="1" thickBot="1" x14ac:dyDescent="0.35">
      <c r="A13" s="93">
        <v>1</v>
      </c>
      <c r="B13" s="132"/>
      <c r="C13" s="132"/>
      <c r="D13" s="94">
        <f t="shared" si="0"/>
        <v>0</v>
      </c>
      <c r="E13" s="132"/>
      <c r="F13" s="132"/>
      <c r="G13" s="94">
        <f t="shared" si="1"/>
        <v>0</v>
      </c>
      <c r="H13" s="132"/>
      <c r="I13" s="132"/>
      <c r="J13" s="94">
        <f t="shared" si="2"/>
        <v>0</v>
      </c>
      <c r="K13" s="13">
        <f t="shared" si="3"/>
        <v>0</v>
      </c>
      <c r="L13" s="13">
        <f t="shared" si="4"/>
        <v>0</v>
      </c>
      <c r="M13" s="13">
        <f t="shared" si="5"/>
        <v>0</v>
      </c>
      <c r="N13" s="13">
        <f t="shared" si="6"/>
        <v>0</v>
      </c>
      <c r="O13" s="94"/>
    </row>
    <row r="14" spans="1:15" ht="19.5" customHeight="1" thickBot="1" x14ac:dyDescent="0.35">
      <c r="A14" s="93">
        <v>1</v>
      </c>
      <c r="B14" s="132"/>
      <c r="C14" s="132"/>
      <c r="D14" s="94">
        <f t="shared" si="0"/>
        <v>0</v>
      </c>
      <c r="E14" s="132"/>
      <c r="F14" s="132"/>
      <c r="G14" s="94">
        <f t="shared" si="1"/>
        <v>0</v>
      </c>
      <c r="H14" s="132"/>
      <c r="I14" s="132"/>
      <c r="J14" s="94">
        <f t="shared" si="2"/>
        <v>0</v>
      </c>
      <c r="K14" s="13">
        <f t="shared" si="3"/>
        <v>0</v>
      </c>
      <c r="L14" s="13">
        <f t="shared" si="4"/>
        <v>0</v>
      </c>
      <c r="M14" s="13">
        <f t="shared" si="5"/>
        <v>0</v>
      </c>
      <c r="N14" s="13">
        <f t="shared" si="6"/>
        <v>0</v>
      </c>
      <c r="O14" s="94"/>
    </row>
    <row r="15" spans="1:15" ht="19.5" customHeight="1" thickBot="1" x14ac:dyDescent="0.35">
      <c r="A15" s="86"/>
      <c r="B15" s="86"/>
      <c r="C15" s="86"/>
      <c r="D15" s="86"/>
      <c r="E15" s="86"/>
      <c r="F15" s="86"/>
      <c r="G15" s="86"/>
      <c r="H15" s="81" t="s">
        <v>56</v>
      </c>
      <c r="I15" s="79"/>
      <c r="J15" s="80"/>
      <c r="K15" s="82">
        <f>SUM(K6:K14)</f>
        <v>0</v>
      </c>
      <c r="L15" s="82">
        <f t="shared" ref="L15:M15" si="7">SUM(L6:L14)</f>
        <v>0</v>
      </c>
      <c r="M15" s="82">
        <f t="shared" si="7"/>
        <v>0</v>
      </c>
      <c r="N15" s="82">
        <f>SUM(N6:N14)</f>
        <v>0</v>
      </c>
      <c r="O15" s="103"/>
    </row>
    <row r="16" spans="1:15" s="167" customFormat="1" ht="14.5" customHeight="1" thickBot="1" x14ac:dyDescent="0.35"/>
    <row r="17" spans="1:15" ht="27.5" customHeight="1" thickBot="1" x14ac:dyDescent="0.35">
      <c r="A17" s="170" t="s">
        <v>237</v>
      </c>
      <c r="B17" s="171"/>
      <c r="C17" s="171"/>
      <c r="D17" s="172"/>
      <c r="E17" s="170" t="s">
        <v>48</v>
      </c>
      <c r="F17" s="172"/>
      <c r="G17" s="172" t="s">
        <v>25</v>
      </c>
      <c r="H17" s="172" t="s">
        <v>267</v>
      </c>
      <c r="I17" s="312" t="s">
        <v>238</v>
      </c>
      <c r="J17" s="313"/>
      <c r="K17" s="312" t="s">
        <v>50</v>
      </c>
      <c r="L17" s="313"/>
      <c r="M17" s="167"/>
      <c r="N17" s="167"/>
      <c r="O17" s="167"/>
    </row>
    <row r="18" spans="1:15" ht="14.5" customHeight="1" x14ac:dyDescent="0.3">
      <c r="A18" s="173" t="s">
        <v>58</v>
      </c>
      <c r="B18" s="158"/>
      <c r="C18" s="158"/>
      <c r="D18" s="174"/>
      <c r="E18" s="173" t="s">
        <v>59</v>
      </c>
      <c r="F18" s="174"/>
      <c r="G18" s="174">
        <v>1</v>
      </c>
      <c r="H18" s="225">
        <v>30</v>
      </c>
      <c r="I18" s="173">
        <f>14.22/100*H18</f>
        <v>4.266</v>
      </c>
      <c r="J18" s="174"/>
      <c r="K18" s="320" t="s">
        <v>66</v>
      </c>
      <c r="L18" s="321"/>
      <c r="M18" s="167"/>
      <c r="N18" s="167"/>
      <c r="O18" s="167"/>
    </row>
    <row r="19" spans="1:15" x14ac:dyDescent="0.3">
      <c r="A19" s="175" t="s">
        <v>60</v>
      </c>
      <c r="B19" s="160"/>
      <c r="C19" s="160"/>
      <c r="D19" s="176"/>
      <c r="E19" s="175" t="s">
        <v>59</v>
      </c>
      <c r="F19" s="176"/>
      <c r="G19" s="176">
        <v>2</v>
      </c>
      <c r="H19" s="226">
        <v>30</v>
      </c>
      <c r="I19" s="175">
        <f>23.33*H19/100</f>
        <v>6.9989999999999997</v>
      </c>
      <c r="J19" s="176"/>
      <c r="K19" s="322"/>
      <c r="L19" s="323"/>
      <c r="M19" s="167"/>
      <c r="N19" s="167"/>
      <c r="O19" s="167"/>
    </row>
    <row r="20" spans="1:15" x14ac:dyDescent="0.3">
      <c r="A20" s="175" t="s">
        <v>61</v>
      </c>
      <c r="B20" s="160"/>
      <c r="C20" s="160"/>
      <c r="D20" s="176"/>
      <c r="E20" s="175" t="s">
        <v>59</v>
      </c>
      <c r="F20" s="176"/>
      <c r="G20" s="176">
        <v>3</v>
      </c>
      <c r="H20" s="226">
        <v>30</v>
      </c>
      <c r="I20" s="175">
        <f>30.67*H20/100</f>
        <v>9.2010000000000005</v>
      </c>
      <c r="J20" s="176"/>
      <c r="K20" s="324"/>
      <c r="L20" s="325"/>
      <c r="M20" s="167"/>
      <c r="N20" s="167"/>
      <c r="O20" s="167"/>
    </row>
    <row r="21" spans="1:15" ht="14.5" customHeight="1" x14ac:dyDescent="0.3">
      <c r="A21" s="175" t="s">
        <v>62</v>
      </c>
      <c r="B21" s="160"/>
      <c r="C21" s="160"/>
      <c r="D21" s="176"/>
      <c r="E21" s="175" t="s">
        <v>59</v>
      </c>
      <c r="F21" s="176"/>
      <c r="G21" s="176">
        <v>4</v>
      </c>
      <c r="H21" s="176"/>
      <c r="I21" s="175">
        <f>1.4*0.47</f>
        <v>0.65799999999999992</v>
      </c>
      <c r="J21" s="176">
        <v>-10</v>
      </c>
      <c r="K21" s="316" t="s">
        <v>67</v>
      </c>
      <c r="L21" s="317"/>
      <c r="M21" s="167"/>
      <c r="N21" s="167"/>
      <c r="O21" s="167"/>
    </row>
    <row r="22" spans="1:15" x14ac:dyDescent="0.3">
      <c r="A22" s="175" t="s">
        <v>63</v>
      </c>
      <c r="B22" s="160"/>
      <c r="C22" s="160"/>
      <c r="D22" s="176"/>
      <c r="E22" s="175" t="s">
        <v>59</v>
      </c>
      <c r="F22" s="176"/>
      <c r="G22" s="176">
        <v>5</v>
      </c>
      <c r="H22" s="176"/>
      <c r="I22" s="175">
        <f>1.24*0.55</f>
        <v>0.68200000000000005</v>
      </c>
      <c r="J22" s="176">
        <v>-60</v>
      </c>
      <c r="K22" s="316"/>
      <c r="L22" s="317"/>
      <c r="M22" s="167"/>
      <c r="N22" s="167"/>
      <c r="O22" s="167"/>
    </row>
    <row r="23" spans="1:15" x14ac:dyDescent="0.3">
      <c r="A23" s="175" t="s">
        <v>64</v>
      </c>
      <c r="B23" s="160"/>
      <c r="C23" s="160"/>
      <c r="D23" s="176"/>
      <c r="E23" s="175" t="s">
        <v>59</v>
      </c>
      <c r="F23" s="176"/>
      <c r="G23" s="176">
        <v>6</v>
      </c>
      <c r="H23" s="176"/>
      <c r="I23" s="175">
        <f>1.45*0.55</f>
        <v>0.79749999999999999</v>
      </c>
      <c r="J23" s="176">
        <v>-60</v>
      </c>
      <c r="K23" s="316"/>
      <c r="L23" s="317"/>
      <c r="M23" s="167"/>
      <c r="N23" s="167"/>
      <c r="O23" s="167"/>
    </row>
    <row r="24" spans="1:15" x14ac:dyDescent="0.3">
      <c r="A24" s="175" t="s">
        <v>239</v>
      </c>
      <c r="B24" s="160"/>
      <c r="C24" s="160"/>
      <c r="D24" s="176"/>
      <c r="E24" s="175" t="s">
        <v>59</v>
      </c>
      <c r="F24" s="176"/>
      <c r="G24" s="176">
        <v>7</v>
      </c>
      <c r="H24" s="176"/>
      <c r="I24" s="175">
        <f>1.24*0.57</f>
        <v>0.70679999999999998</v>
      </c>
      <c r="J24" s="176">
        <v>-60</v>
      </c>
      <c r="K24" s="316"/>
      <c r="L24" s="317"/>
      <c r="M24" s="167"/>
      <c r="N24" s="167"/>
      <c r="O24" s="167"/>
    </row>
    <row r="25" spans="1:15" x14ac:dyDescent="0.3">
      <c r="A25" s="175" t="s">
        <v>240</v>
      </c>
      <c r="B25" s="160"/>
      <c r="C25" s="160"/>
      <c r="D25" s="176"/>
      <c r="E25" s="175" t="s">
        <v>59</v>
      </c>
      <c r="F25" s="176"/>
      <c r="G25" s="176">
        <v>8</v>
      </c>
      <c r="H25" s="176"/>
      <c r="I25" s="175">
        <f>1.35*0.45</f>
        <v>0.60750000000000004</v>
      </c>
      <c r="J25" s="176">
        <v>-110</v>
      </c>
      <c r="K25" s="316"/>
      <c r="L25" s="317"/>
      <c r="M25" s="167"/>
      <c r="N25" s="167"/>
      <c r="O25" s="167"/>
    </row>
    <row r="26" spans="1:15" x14ac:dyDescent="0.3">
      <c r="A26" s="175" t="s">
        <v>241</v>
      </c>
      <c r="B26" s="160"/>
      <c r="C26" s="160"/>
      <c r="D26" s="176"/>
      <c r="E26" s="175" t="s">
        <v>59</v>
      </c>
      <c r="F26" s="176"/>
      <c r="G26" s="176">
        <v>9</v>
      </c>
      <c r="H26" s="176"/>
      <c r="I26" s="175">
        <f>1.35*0.5</f>
        <v>0.67500000000000004</v>
      </c>
      <c r="J26" s="176">
        <v>-110</v>
      </c>
      <c r="K26" s="316"/>
      <c r="L26" s="317"/>
      <c r="M26" s="167"/>
      <c r="N26" s="167"/>
      <c r="O26" s="167"/>
    </row>
    <row r="27" spans="1:15" ht="14.5" thickBot="1" x14ac:dyDescent="0.35">
      <c r="A27" s="175" t="s">
        <v>242</v>
      </c>
      <c r="B27" s="160"/>
      <c r="C27" s="160"/>
      <c r="D27" s="176"/>
      <c r="E27" s="175" t="s">
        <v>59</v>
      </c>
      <c r="F27" s="176"/>
      <c r="G27" s="176">
        <v>10</v>
      </c>
      <c r="H27" s="176"/>
      <c r="I27" s="175">
        <f>1.35*0.55</f>
        <v>0.74250000000000016</v>
      </c>
      <c r="J27" s="176">
        <v>-110</v>
      </c>
      <c r="K27" s="316"/>
      <c r="L27" s="317"/>
      <c r="M27" s="167"/>
      <c r="N27" s="167"/>
      <c r="O27" s="167"/>
    </row>
    <row r="28" spans="1:15" ht="14.5" customHeight="1" x14ac:dyDescent="0.3">
      <c r="A28" s="175" t="s">
        <v>248</v>
      </c>
      <c r="B28" s="160"/>
      <c r="C28" s="160"/>
      <c r="D28" s="176"/>
      <c r="E28" s="175" t="s">
        <v>59</v>
      </c>
      <c r="F28" s="176"/>
      <c r="G28" s="176">
        <v>11</v>
      </c>
      <c r="H28" s="176"/>
      <c r="I28" s="175">
        <f>1.4*0.62</f>
        <v>0.86799999999999999</v>
      </c>
      <c r="J28" s="176">
        <v>-120</v>
      </c>
      <c r="K28" s="316"/>
      <c r="L28" s="317"/>
      <c r="M28" s="303" t="s">
        <v>70</v>
      </c>
      <c r="N28" s="304"/>
      <c r="O28" s="305"/>
    </row>
    <row r="29" spans="1:15" ht="15" customHeight="1" thickBot="1" x14ac:dyDescent="0.35">
      <c r="A29" s="177" t="s">
        <v>65</v>
      </c>
      <c r="B29" s="178"/>
      <c r="C29" s="178"/>
      <c r="D29" s="179"/>
      <c r="E29" s="177" t="s">
        <v>59</v>
      </c>
      <c r="F29" s="179"/>
      <c r="G29" s="179">
        <v>12</v>
      </c>
      <c r="H29" s="179"/>
      <c r="I29" s="177">
        <f>0.4*0.52</f>
        <v>0.20800000000000002</v>
      </c>
      <c r="J29" s="179">
        <v>65</v>
      </c>
      <c r="K29" s="318"/>
      <c r="L29" s="319"/>
      <c r="M29" s="306"/>
      <c r="N29" s="307"/>
      <c r="O29" s="308"/>
    </row>
    <row r="30" spans="1:15" ht="15" customHeight="1" thickBot="1" x14ac:dyDescent="0.35">
      <c r="A30" s="173" t="s">
        <v>72</v>
      </c>
      <c r="B30" s="158"/>
      <c r="C30" s="158"/>
      <c r="D30" s="174"/>
      <c r="E30" s="173" t="s">
        <v>73</v>
      </c>
      <c r="F30" s="174"/>
      <c r="G30" s="174">
        <v>13</v>
      </c>
      <c r="H30" s="174"/>
      <c r="I30" s="173">
        <v>3.6399999999999997</v>
      </c>
      <c r="J30" s="174"/>
      <c r="K30" s="320" t="s">
        <v>243</v>
      </c>
      <c r="L30" s="321"/>
      <c r="M30" s="175" t="s">
        <v>71</v>
      </c>
      <c r="N30" s="160"/>
      <c r="O30" s="176" t="s">
        <v>247</v>
      </c>
    </row>
    <row r="31" spans="1:15" ht="14.5" thickBot="1" x14ac:dyDescent="0.35">
      <c r="A31" s="175" t="s">
        <v>74</v>
      </c>
      <c r="B31" s="160"/>
      <c r="C31" s="160"/>
      <c r="D31" s="176"/>
      <c r="E31" s="175" t="s">
        <v>73</v>
      </c>
      <c r="F31" s="176"/>
      <c r="G31" s="176">
        <v>14</v>
      </c>
      <c r="H31" s="176"/>
      <c r="I31" s="175">
        <v>3.71</v>
      </c>
      <c r="J31" s="176"/>
      <c r="K31" s="322"/>
      <c r="L31" s="323"/>
      <c r="M31" s="180" t="s">
        <v>244</v>
      </c>
      <c r="N31" s="180" t="s">
        <v>245</v>
      </c>
      <c r="O31" s="181" t="s">
        <v>246</v>
      </c>
    </row>
    <row r="32" spans="1:15" x14ac:dyDescent="0.3">
      <c r="A32" s="175" t="s">
        <v>75</v>
      </c>
      <c r="B32" s="160"/>
      <c r="C32" s="160"/>
      <c r="D32" s="176"/>
      <c r="E32" s="175" t="s">
        <v>73</v>
      </c>
      <c r="F32" s="176"/>
      <c r="G32" s="176">
        <v>15</v>
      </c>
      <c r="H32" s="176"/>
      <c r="I32" s="175">
        <v>3.22</v>
      </c>
      <c r="J32" s="176"/>
      <c r="K32" s="322"/>
      <c r="L32" s="323"/>
      <c r="M32" s="182"/>
      <c r="N32" s="183">
        <v>0.5</v>
      </c>
      <c r="O32" s="184">
        <f>M32*N32</f>
        <v>0</v>
      </c>
    </row>
    <row r="33" spans="1:15" x14ac:dyDescent="0.3">
      <c r="A33" s="175" t="s">
        <v>249</v>
      </c>
      <c r="B33" s="160"/>
      <c r="C33" s="160"/>
      <c r="D33" s="176"/>
      <c r="E33" s="175" t="s">
        <v>73</v>
      </c>
      <c r="F33" s="176"/>
      <c r="G33" s="176">
        <v>16</v>
      </c>
      <c r="H33" s="176"/>
      <c r="I33" s="175">
        <v>3.15</v>
      </c>
      <c r="J33" s="176"/>
      <c r="K33" s="322"/>
      <c r="L33" s="323"/>
      <c r="M33" s="182"/>
      <c r="N33" s="183">
        <v>0.5</v>
      </c>
      <c r="O33" s="183">
        <f t="shared" ref="O33:O34" si="8">M33/10*N33</f>
        <v>0</v>
      </c>
    </row>
    <row r="34" spans="1:15" ht="14.5" thickBot="1" x14ac:dyDescent="0.35">
      <c r="A34" s="177" t="s">
        <v>76</v>
      </c>
      <c r="B34" s="178"/>
      <c r="C34" s="178"/>
      <c r="D34" s="179"/>
      <c r="E34" s="177" t="s">
        <v>73</v>
      </c>
      <c r="F34" s="179"/>
      <c r="G34" s="179">
        <v>17</v>
      </c>
      <c r="H34" s="179"/>
      <c r="I34" s="177">
        <v>3.22</v>
      </c>
      <c r="J34" s="179"/>
      <c r="K34" s="326"/>
      <c r="L34" s="327"/>
      <c r="M34" s="185"/>
      <c r="N34" s="186">
        <v>0.5</v>
      </c>
      <c r="O34" s="186">
        <f t="shared" si="8"/>
        <v>0</v>
      </c>
    </row>
    <row r="35" spans="1:15" ht="14.5" customHeight="1" x14ac:dyDescent="0.3">
      <c r="A35" s="173" t="s">
        <v>250</v>
      </c>
      <c r="B35" s="158"/>
      <c r="C35" s="158"/>
      <c r="D35" s="174"/>
      <c r="E35" s="173" t="s">
        <v>251</v>
      </c>
      <c r="F35" s="174"/>
      <c r="G35" s="174">
        <v>18</v>
      </c>
      <c r="H35" s="174"/>
      <c r="I35" s="173">
        <v>0.8</v>
      </c>
      <c r="J35" s="174"/>
      <c r="K35" s="314" t="s">
        <v>68</v>
      </c>
      <c r="L35" s="315"/>
      <c r="M35" s="167"/>
      <c r="N35" s="167"/>
      <c r="O35" s="167"/>
    </row>
    <row r="36" spans="1:15" x14ac:dyDescent="0.3">
      <c r="A36" s="175" t="s">
        <v>252</v>
      </c>
      <c r="B36" s="160"/>
      <c r="C36" s="160"/>
      <c r="D36" s="176"/>
      <c r="E36" s="175" t="s">
        <v>251</v>
      </c>
      <c r="F36" s="176"/>
      <c r="G36" s="176">
        <v>19</v>
      </c>
      <c r="H36" s="176"/>
      <c r="I36" s="175">
        <v>2</v>
      </c>
      <c r="J36" s="176"/>
      <c r="K36" s="316"/>
      <c r="L36" s="317"/>
      <c r="M36" s="167"/>
      <c r="N36" s="167"/>
      <c r="O36" s="167"/>
    </row>
    <row r="37" spans="1:15" ht="14.5" thickBot="1" x14ac:dyDescent="0.35">
      <c r="A37" s="177" t="s">
        <v>253</v>
      </c>
      <c r="B37" s="178"/>
      <c r="C37" s="178"/>
      <c r="D37" s="179"/>
      <c r="E37" s="177" t="s">
        <v>251</v>
      </c>
      <c r="F37" s="179"/>
      <c r="G37" s="179">
        <v>20</v>
      </c>
      <c r="H37" s="179"/>
      <c r="I37" s="177">
        <v>3.2</v>
      </c>
      <c r="J37" s="179"/>
      <c r="K37" s="318"/>
      <c r="L37" s="319"/>
      <c r="M37" s="167"/>
      <c r="N37" s="167"/>
      <c r="O37" s="167"/>
    </row>
    <row r="38" spans="1:15" ht="14.5" customHeight="1" x14ac:dyDescent="0.3">
      <c r="A38" s="173" t="s">
        <v>77</v>
      </c>
      <c r="B38" s="158"/>
      <c r="C38" s="158"/>
      <c r="D38" s="174"/>
      <c r="E38" s="173" t="s">
        <v>78</v>
      </c>
      <c r="F38" s="174"/>
      <c r="G38" s="174">
        <v>21</v>
      </c>
      <c r="H38" s="174"/>
      <c r="I38" s="173">
        <v>42</v>
      </c>
      <c r="J38" s="174"/>
      <c r="K38" s="314" t="s">
        <v>69</v>
      </c>
      <c r="L38" s="315"/>
      <c r="M38" s="167"/>
      <c r="N38" s="167"/>
      <c r="O38" s="167"/>
    </row>
    <row r="39" spans="1:15" x14ac:dyDescent="0.3">
      <c r="A39" s="175" t="s">
        <v>79</v>
      </c>
      <c r="B39" s="160"/>
      <c r="C39" s="160"/>
      <c r="D39" s="176"/>
      <c r="E39" s="175" t="s">
        <v>78</v>
      </c>
      <c r="F39" s="176"/>
      <c r="G39" s="176">
        <v>22</v>
      </c>
      <c r="H39" s="176"/>
      <c r="I39" s="175">
        <v>35</v>
      </c>
      <c r="J39" s="176"/>
      <c r="K39" s="316"/>
      <c r="L39" s="317"/>
      <c r="M39" s="167"/>
      <c r="N39" s="167"/>
      <c r="O39" s="167"/>
    </row>
    <row r="40" spans="1:15" x14ac:dyDescent="0.3">
      <c r="A40" s="175" t="s">
        <v>80</v>
      </c>
      <c r="B40" s="160"/>
      <c r="C40" s="160"/>
      <c r="D40" s="176"/>
      <c r="E40" s="175" t="s">
        <v>78</v>
      </c>
      <c r="F40" s="176"/>
      <c r="G40" s="176">
        <v>23</v>
      </c>
      <c r="H40" s="176"/>
      <c r="I40" s="175">
        <v>10</v>
      </c>
      <c r="J40" s="176"/>
      <c r="K40" s="316"/>
      <c r="L40" s="317"/>
      <c r="M40" s="167"/>
      <c r="N40" s="167"/>
      <c r="O40" s="167"/>
    </row>
    <row r="41" spans="1:15" x14ac:dyDescent="0.3">
      <c r="A41" s="175" t="s">
        <v>81</v>
      </c>
      <c r="B41" s="160"/>
      <c r="C41" s="160"/>
      <c r="D41" s="176"/>
      <c r="E41" s="175" t="s">
        <v>78</v>
      </c>
      <c r="F41" s="176"/>
      <c r="G41" s="176">
        <v>24</v>
      </c>
      <c r="H41" s="176"/>
      <c r="I41" s="175">
        <v>39</v>
      </c>
      <c r="J41" s="176"/>
      <c r="K41" s="316"/>
      <c r="L41" s="317"/>
      <c r="M41" s="167"/>
      <c r="N41" s="167"/>
      <c r="O41" s="167"/>
    </row>
    <row r="42" spans="1:15" x14ac:dyDescent="0.3">
      <c r="A42" s="175" t="s">
        <v>82</v>
      </c>
      <c r="B42" s="160"/>
      <c r="C42" s="160"/>
      <c r="D42" s="176"/>
      <c r="E42" s="175" t="s">
        <v>78</v>
      </c>
      <c r="F42" s="176"/>
      <c r="G42" s="176">
        <v>25</v>
      </c>
      <c r="H42" s="176"/>
      <c r="I42" s="175">
        <v>48</v>
      </c>
      <c r="J42" s="176"/>
      <c r="K42" s="316"/>
      <c r="L42" s="317"/>
      <c r="M42" s="167"/>
      <c r="N42" s="167"/>
      <c r="O42" s="167"/>
    </row>
    <row r="43" spans="1:15" x14ac:dyDescent="0.3">
      <c r="A43" s="175" t="s">
        <v>83</v>
      </c>
      <c r="B43" s="160"/>
      <c r="C43" s="160"/>
      <c r="D43" s="176"/>
      <c r="E43" s="175" t="s">
        <v>78</v>
      </c>
      <c r="F43" s="176"/>
      <c r="G43" s="176">
        <v>26</v>
      </c>
      <c r="H43" s="176"/>
      <c r="I43" s="175">
        <v>61</v>
      </c>
      <c r="J43" s="176"/>
      <c r="K43" s="316"/>
      <c r="L43" s="317"/>
      <c r="M43" s="167"/>
      <c r="N43" s="167"/>
      <c r="O43" s="167"/>
    </row>
    <row r="44" spans="1:15" x14ac:dyDescent="0.3">
      <c r="A44" s="175" t="s">
        <v>84</v>
      </c>
      <c r="B44" s="160"/>
      <c r="C44" s="160"/>
      <c r="D44" s="176"/>
      <c r="E44" s="175" t="s">
        <v>78</v>
      </c>
      <c r="F44" s="176"/>
      <c r="G44" s="176">
        <v>27</v>
      </c>
      <c r="H44" s="176"/>
      <c r="I44" s="175">
        <v>52</v>
      </c>
      <c r="J44" s="176"/>
      <c r="K44" s="316"/>
      <c r="L44" s="317"/>
      <c r="M44" s="167"/>
      <c r="N44" s="167"/>
      <c r="O44" s="167"/>
    </row>
    <row r="45" spans="1:15" x14ac:dyDescent="0.3">
      <c r="A45" s="175" t="s">
        <v>254</v>
      </c>
      <c r="B45" s="160"/>
      <c r="C45" s="160"/>
      <c r="D45" s="176"/>
      <c r="E45" s="175" t="s">
        <v>78</v>
      </c>
      <c r="F45" s="176"/>
      <c r="G45" s="176">
        <v>28</v>
      </c>
      <c r="H45" s="176"/>
      <c r="I45" s="175">
        <v>55</v>
      </c>
      <c r="J45" s="176"/>
      <c r="K45" s="316"/>
      <c r="L45" s="317"/>
      <c r="M45" s="167"/>
      <c r="N45" s="167"/>
      <c r="O45" s="167"/>
    </row>
    <row r="46" spans="1:15" x14ac:dyDescent="0.3">
      <c r="A46" s="175" t="s">
        <v>85</v>
      </c>
      <c r="B46" s="160"/>
      <c r="C46" s="160"/>
      <c r="D46" s="176"/>
      <c r="E46" s="175" t="s">
        <v>78</v>
      </c>
      <c r="F46" s="176"/>
      <c r="G46" s="176">
        <v>29</v>
      </c>
      <c r="H46" s="176"/>
      <c r="I46" s="175">
        <v>38</v>
      </c>
      <c r="J46" s="176"/>
      <c r="K46" s="316"/>
      <c r="L46" s="317"/>
      <c r="M46" s="167"/>
      <c r="N46" s="167"/>
      <c r="O46" s="167"/>
    </row>
    <row r="47" spans="1:15" ht="16.5" customHeight="1" x14ac:dyDescent="0.3">
      <c r="A47" s="175" t="s">
        <v>86</v>
      </c>
      <c r="B47" s="160"/>
      <c r="C47" s="160"/>
      <c r="D47" s="176"/>
      <c r="E47" s="175" t="s">
        <v>78</v>
      </c>
      <c r="F47" s="176"/>
      <c r="G47" s="176">
        <v>30</v>
      </c>
      <c r="H47" s="176"/>
      <c r="I47" s="175">
        <v>46</v>
      </c>
      <c r="J47" s="176"/>
      <c r="K47" s="316"/>
      <c r="L47" s="317"/>
      <c r="M47" s="167"/>
      <c r="N47" s="167"/>
      <c r="O47" s="167"/>
    </row>
    <row r="48" spans="1:15" ht="14.5" thickBot="1" x14ac:dyDescent="0.35">
      <c r="A48" s="177" t="s">
        <v>87</v>
      </c>
      <c r="B48" s="178"/>
      <c r="C48" s="178"/>
      <c r="D48" s="179"/>
      <c r="E48" s="177" t="s">
        <v>78</v>
      </c>
      <c r="F48" s="179"/>
      <c r="G48" s="179">
        <v>31</v>
      </c>
      <c r="H48" s="179"/>
      <c r="I48" s="177">
        <v>30.3</v>
      </c>
      <c r="J48" s="179"/>
      <c r="K48" s="318"/>
      <c r="L48" s="319"/>
      <c r="M48" s="167"/>
      <c r="N48" s="167"/>
      <c r="O48" s="167"/>
    </row>
    <row r="49" s="167" customFormat="1" x14ac:dyDescent="0.3"/>
    <row r="50" s="167" customFormat="1" x14ac:dyDescent="0.3"/>
    <row r="51" s="167" customFormat="1" x14ac:dyDescent="0.3"/>
    <row r="52" s="167" customFormat="1" x14ac:dyDescent="0.3"/>
    <row r="53" s="167" customFormat="1" x14ac:dyDescent="0.3"/>
    <row r="54" s="167" customFormat="1" x14ac:dyDescent="0.3"/>
    <row r="55" s="167" customFormat="1" x14ac:dyDescent="0.3"/>
    <row r="56" s="167" customFormat="1" x14ac:dyDescent="0.3"/>
    <row r="57" s="167" customFormat="1" x14ac:dyDescent="0.3"/>
    <row r="58" s="167" customFormat="1" x14ac:dyDescent="0.3"/>
    <row r="59" s="167" customFormat="1" x14ac:dyDescent="0.3"/>
    <row r="60" s="167" customFormat="1" x14ac:dyDescent="0.3"/>
    <row r="61" s="167" customFormat="1" x14ac:dyDescent="0.3"/>
    <row r="62" s="167" customFormat="1" x14ac:dyDescent="0.3"/>
    <row r="63" s="167" customFormat="1" x14ac:dyDescent="0.3"/>
    <row r="64" s="167" customFormat="1" x14ac:dyDescent="0.3"/>
    <row r="65" s="167" customFormat="1" x14ac:dyDescent="0.3"/>
    <row r="66" s="167" customFormat="1" x14ac:dyDescent="0.3"/>
    <row r="67" s="167" customFormat="1" x14ac:dyDescent="0.3"/>
    <row r="68" s="167" customFormat="1" x14ac:dyDescent="0.3"/>
    <row r="69" s="167" customFormat="1" x14ac:dyDescent="0.3"/>
    <row r="70" s="167" customFormat="1" x14ac:dyDescent="0.3"/>
    <row r="71" s="167" customFormat="1" x14ac:dyDescent="0.3"/>
    <row r="72" s="167" customFormat="1" x14ac:dyDescent="0.3"/>
    <row r="73" s="167" customFormat="1" x14ac:dyDescent="0.3"/>
    <row r="74" s="167" customFormat="1" x14ac:dyDescent="0.3"/>
    <row r="75" s="167" customFormat="1" x14ac:dyDescent="0.3"/>
    <row r="76" s="167" customFormat="1" x14ac:dyDescent="0.3"/>
    <row r="77" s="167" customFormat="1" x14ac:dyDescent="0.3"/>
    <row r="78" s="167" customFormat="1" x14ac:dyDescent="0.3"/>
    <row r="79" s="167" customFormat="1" x14ac:dyDescent="0.3"/>
    <row r="80" s="167" customFormat="1" x14ac:dyDescent="0.3"/>
    <row r="81" s="167" customFormat="1" x14ac:dyDescent="0.3"/>
    <row r="82" s="167" customFormat="1" x14ac:dyDescent="0.3"/>
    <row r="83" s="167" customFormat="1" x14ac:dyDescent="0.3"/>
    <row r="84" s="167" customFormat="1" x14ac:dyDescent="0.3"/>
    <row r="85" s="167" customFormat="1" x14ac:dyDescent="0.3"/>
    <row r="86" s="167" customFormat="1" x14ac:dyDescent="0.3"/>
    <row r="87" s="167" customFormat="1" x14ac:dyDescent="0.3"/>
    <row r="88" s="167" customFormat="1" x14ac:dyDescent="0.3"/>
    <row r="89" s="167" customFormat="1" x14ac:dyDescent="0.3"/>
    <row r="90" s="167" customFormat="1" x14ac:dyDescent="0.3"/>
    <row r="91" s="167" customFormat="1" x14ac:dyDescent="0.3"/>
    <row r="92" s="167" customFormat="1" x14ac:dyDescent="0.3"/>
    <row r="93" s="167" customFormat="1" x14ac:dyDescent="0.3"/>
    <row r="94" s="167" customFormat="1" x14ac:dyDescent="0.3"/>
    <row r="95" s="167" customFormat="1" x14ac:dyDescent="0.3"/>
    <row r="96" s="167" customFormat="1" x14ac:dyDescent="0.3"/>
    <row r="97" s="167" customFormat="1" x14ac:dyDescent="0.3"/>
    <row r="98" s="167" customFormat="1" x14ac:dyDescent="0.3"/>
    <row r="99" s="167" customFormat="1" x14ac:dyDescent="0.3"/>
    <row r="100" s="167" customFormat="1" x14ac:dyDescent="0.3"/>
    <row r="101" s="167" customFormat="1" x14ac:dyDescent="0.3"/>
    <row r="102" s="167" customFormat="1" x14ac:dyDescent="0.3"/>
    <row r="103" s="167" customFormat="1" x14ac:dyDescent="0.3"/>
    <row r="104" s="167" customFormat="1" x14ac:dyDescent="0.3"/>
    <row r="105" s="167" customFormat="1" x14ac:dyDescent="0.3"/>
    <row r="106" s="167" customFormat="1" x14ac:dyDescent="0.3"/>
    <row r="107" s="167" customFormat="1" x14ac:dyDescent="0.3"/>
    <row r="108" s="167" customFormat="1" x14ac:dyDescent="0.3"/>
    <row r="109" s="167" customFormat="1" x14ac:dyDescent="0.3"/>
    <row r="110" s="167" customFormat="1" x14ac:dyDescent="0.3"/>
    <row r="111" s="167" customFormat="1" x14ac:dyDescent="0.3"/>
    <row r="112" s="167" customFormat="1" x14ac:dyDescent="0.3"/>
    <row r="113" s="167" customFormat="1" x14ac:dyDescent="0.3"/>
    <row r="114" s="167" customFormat="1" x14ac:dyDescent="0.3"/>
    <row r="115" s="167" customFormat="1" x14ac:dyDescent="0.3"/>
    <row r="116" s="167" customFormat="1" x14ac:dyDescent="0.3"/>
    <row r="117" s="167" customFormat="1" x14ac:dyDescent="0.3"/>
    <row r="118" s="167" customFormat="1" x14ac:dyDescent="0.3"/>
    <row r="119" s="167" customFormat="1" x14ac:dyDescent="0.3"/>
    <row r="120" s="167" customFormat="1" x14ac:dyDescent="0.3"/>
    <row r="121" s="167" customFormat="1" x14ac:dyDescent="0.3"/>
    <row r="122" s="167" customFormat="1" x14ac:dyDescent="0.3"/>
    <row r="123" s="167" customFormat="1" x14ac:dyDescent="0.3"/>
    <row r="124" s="167" customFormat="1" x14ac:dyDescent="0.3"/>
    <row r="125" s="167" customFormat="1" x14ac:dyDescent="0.3"/>
    <row r="126" s="167" customFormat="1" x14ac:dyDescent="0.3"/>
    <row r="127" s="167" customFormat="1" x14ac:dyDescent="0.3"/>
    <row r="128" s="167" customFormat="1" x14ac:dyDescent="0.3"/>
    <row r="129" s="167" customFormat="1" x14ac:dyDescent="0.3"/>
    <row r="130" s="167" customFormat="1" x14ac:dyDescent="0.3"/>
    <row r="131" s="167" customFormat="1" x14ac:dyDescent="0.3"/>
    <row r="132" s="167" customFormat="1" x14ac:dyDescent="0.3"/>
    <row r="133" s="167" customFormat="1" x14ac:dyDescent="0.3"/>
    <row r="134" s="167" customFormat="1" x14ac:dyDescent="0.3"/>
    <row r="135" s="167" customFormat="1" x14ac:dyDescent="0.3"/>
    <row r="136" s="167" customFormat="1" x14ac:dyDescent="0.3"/>
    <row r="137" s="167" customFormat="1" x14ac:dyDescent="0.3"/>
    <row r="138" s="167" customFormat="1" x14ac:dyDescent="0.3"/>
    <row r="139" s="167" customFormat="1" x14ac:dyDescent="0.3"/>
    <row r="140" s="167" customFormat="1" x14ac:dyDescent="0.3"/>
    <row r="141" s="167" customFormat="1" x14ac:dyDescent="0.3"/>
    <row r="142" s="167" customFormat="1" x14ac:dyDescent="0.3"/>
    <row r="143" s="167" customFormat="1" x14ac:dyDescent="0.3"/>
    <row r="144" s="167" customFormat="1" x14ac:dyDescent="0.3"/>
    <row r="145" s="167" customFormat="1" x14ac:dyDescent="0.3"/>
    <row r="146" s="167" customFormat="1" x14ac:dyDescent="0.3"/>
    <row r="147" s="167" customFormat="1" x14ac:dyDescent="0.3"/>
    <row r="148" s="167" customFormat="1" x14ac:dyDescent="0.3"/>
    <row r="149" s="167" customFormat="1" x14ac:dyDescent="0.3"/>
    <row r="150" s="167" customFormat="1" x14ac:dyDescent="0.3"/>
    <row r="151" s="167" customFormat="1" x14ac:dyDescent="0.3"/>
    <row r="152" s="167" customFormat="1" x14ac:dyDescent="0.3"/>
    <row r="153" s="167" customFormat="1" x14ac:dyDescent="0.3"/>
    <row r="154" s="167" customFormat="1" x14ac:dyDescent="0.3"/>
    <row r="155" s="167" customFormat="1" x14ac:dyDescent="0.3"/>
    <row r="156" s="167" customFormat="1" x14ac:dyDescent="0.3"/>
    <row r="157" s="167" customFormat="1" x14ac:dyDescent="0.3"/>
    <row r="158" s="167" customFormat="1" x14ac:dyDescent="0.3"/>
    <row r="159" s="167" customFormat="1" x14ac:dyDescent="0.3"/>
    <row r="160" s="167" customFormat="1" x14ac:dyDescent="0.3"/>
    <row r="161" s="167" customFormat="1" x14ac:dyDescent="0.3"/>
    <row r="162" s="167" customFormat="1" x14ac:dyDescent="0.3"/>
    <row r="163" s="167" customFormat="1" x14ac:dyDescent="0.3"/>
    <row r="164" s="167" customFormat="1" x14ac:dyDescent="0.3"/>
    <row r="165" s="167" customFormat="1" x14ac:dyDescent="0.3"/>
    <row r="166" s="167" customFormat="1" x14ac:dyDescent="0.3"/>
    <row r="167" s="167" customFormat="1" x14ac:dyDescent="0.3"/>
    <row r="168" s="167" customFormat="1" x14ac:dyDescent="0.3"/>
    <row r="169" s="167" customFormat="1" x14ac:dyDescent="0.3"/>
    <row r="170" s="167" customFormat="1" x14ac:dyDescent="0.3"/>
    <row r="171" s="167" customFormat="1" x14ac:dyDescent="0.3"/>
    <row r="172" s="167" customFormat="1" x14ac:dyDescent="0.3"/>
    <row r="173" s="167" customFormat="1" x14ac:dyDescent="0.3"/>
    <row r="174" s="167" customFormat="1" x14ac:dyDescent="0.3"/>
    <row r="175" s="167" customFormat="1" x14ac:dyDescent="0.3"/>
    <row r="176" s="167" customFormat="1" x14ac:dyDescent="0.3"/>
    <row r="177" s="167" customFormat="1" x14ac:dyDescent="0.3"/>
    <row r="178" s="167" customFormat="1" x14ac:dyDescent="0.3"/>
    <row r="179" s="167" customFormat="1" x14ac:dyDescent="0.3"/>
    <row r="180" s="167" customFormat="1" x14ac:dyDescent="0.3"/>
    <row r="181" s="167" customFormat="1" x14ac:dyDescent="0.3"/>
    <row r="182" s="167" customFormat="1" x14ac:dyDescent="0.3"/>
    <row r="183" s="167" customFormat="1" x14ac:dyDescent="0.3"/>
    <row r="184" s="167" customFormat="1" x14ac:dyDescent="0.3"/>
    <row r="185" s="167" customFormat="1" x14ac:dyDescent="0.3"/>
    <row r="186" s="167" customFormat="1" x14ac:dyDescent="0.3"/>
    <row r="187" s="167" customFormat="1" x14ac:dyDescent="0.3"/>
    <row r="188" s="167" customFormat="1" x14ac:dyDescent="0.3"/>
    <row r="189" s="167" customFormat="1" x14ac:dyDescent="0.3"/>
    <row r="190" s="167" customFormat="1" x14ac:dyDescent="0.3"/>
    <row r="191" s="167" customFormat="1" x14ac:dyDescent="0.3"/>
    <row r="192" s="167" customFormat="1" x14ac:dyDescent="0.3"/>
    <row r="193" s="167" customFormat="1" x14ac:dyDescent="0.3"/>
    <row r="194" s="167" customFormat="1" x14ac:dyDescent="0.3"/>
    <row r="195" s="167" customFormat="1" x14ac:dyDescent="0.3"/>
    <row r="196" s="167" customFormat="1" x14ac:dyDescent="0.3"/>
    <row r="197" s="167" customFormat="1" x14ac:dyDescent="0.3"/>
    <row r="198" s="167" customFormat="1" x14ac:dyDescent="0.3"/>
    <row r="199" s="167" customFormat="1" x14ac:dyDescent="0.3"/>
    <row r="200" s="167" customFormat="1" x14ac:dyDescent="0.3"/>
    <row r="201" s="167" customFormat="1" x14ac:dyDescent="0.3"/>
    <row r="202" s="167" customFormat="1" x14ac:dyDescent="0.3"/>
    <row r="203" s="167" customFormat="1" x14ac:dyDescent="0.3"/>
    <row r="204" s="167" customFormat="1" x14ac:dyDescent="0.3"/>
    <row r="205" s="167" customFormat="1" x14ac:dyDescent="0.3"/>
    <row r="206" s="167" customFormat="1" x14ac:dyDescent="0.3"/>
    <row r="207" s="167" customFormat="1" x14ac:dyDescent="0.3"/>
    <row r="208" s="167" customFormat="1" x14ac:dyDescent="0.3"/>
    <row r="209" s="167" customFormat="1" x14ac:dyDescent="0.3"/>
    <row r="210" s="167" customFormat="1" x14ac:dyDescent="0.3"/>
    <row r="211" s="167" customFormat="1" x14ac:dyDescent="0.3"/>
    <row r="212" s="167" customFormat="1" x14ac:dyDescent="0.3"/>
    <row r="213" s="167" customFormat="1" x14ac:dyDescent="0.3"/>
    <row r="214" s="167" customFormat="1" x14ac:dyDescent="0.3"/>
    <row r="215" s="167" customFormat="1" x14ac:dyDescent="0.3"/>
    <row r="216" s="167" customFormat="1" x14ac:dyDescent="0.3"/>
    <row r="217" s="167" customFormat="1" x14ac:dyDescent="0.3"/>
    <row r="218" s="167" customFormat="1" x14ac:dyDescent="0.3"/>
    <row r="219" s="167" customFormat="1" x14ac:dyDescent="0.3"/>
    <row r="220" s="167" customFormat="1" x14ac:dyDescent="0.3"/>
    <row r="221" s="167" customFormat="1" x14ac:dyDescent="0.3"/>
    <row r="222" s="167" customFormat="1" x14ac:dyDescent="0.3"/>
    <row r="223" s="167" customFormat="1" x14ac:dyDescent="0.3"/>
    <row r="224" s="167" customFormat="1" x14ac:dyDescent="0.3"/>
    <row r="225" s="167" customFormat="1" x14ac:dyDescent="0.3"/>
    <row r="226" s="167" customFormat="1" x14ac:dyDescent="0.3"/>
    <row r="227" s="167" customFormat="1" x14ac:dyDescent="0.3"/>
    <row r="228" s="167" customFormat="1" x14ac:dyDescent="0.3"/>
    <row r="229" s="167" customFormat="1" x14ac:dyDescent="0.3"/>
    <row r="230" s="167" customFormat="1" x14ac:dyDescent="0.3"/>
    <row r="231" s="167" customFormat="1" x14ac:dyDescent="0.3"/>
    <row r="232" s="167" customFormat="1" x14ac:dyDescent="0.3"/>
    <row r="233" s="167" customFormat="1" x14ac:dyDescent="0.3"/>
    <row r="234" s="167" customFormat="1" x14ac:dyDescent="0.3"/>
    <row r="235" s="167" customFormat="1" x14ac:dyDescent="0.3"/>
    <row r="236" s="167" customFormat="1" x14ac:dyDescent="0.3"/>
    <row r="237" s="167" customFormat="1" x14ac:dyDescent="0.3"/>
    <row r="238" s="167" customFormat="1" x14ac:dyDescent="0.3"/>
    <row r="239" s="167" customFormat="1" x14ac:dyDescent="0.3"/>
    <row r="240" s="167" customFormat="1" x14ac:dyDescent="0.3"/>
    <row r="241" s="167" customFormat="1" x14ac:dyDescent="0.3"/>
    <row r="242" s="167" customFormat="1" x14ac:dyDescent="0.3"/>
    <row r="243" s="167" customFormat="1" x14ac:dyDescent="0.3"/>
    <row r="244" s="167" customFormat="1" x14ac:dyDescent="0.3"/>
    <row r="245" s="167" customFormat="1" x14ac:dyDescent="0.3"/>
    <row r="246" s="167" customFormat="1" x14ac:dyDescent="0.3"/>
    <row r="247" s="167" customFormat="1" x14ac:dyDescent="0.3"/>
    <row r="248" s="167" customFormat="1" x14ac:dyDescent="0.3"/>
    <row r="249" s="167" customFormat="1" x14ac:dyDescent="0.3"/>
    <row r="250" s="167" customFormat="1" x14ac:dyDescent="0.3"/>
    <row r="251" s="167" customFormat="1" x14ac:dyDescent="0.3"/>
    <row r="252" s="167" customFormat="1" x14ac:dyDescent="0.3"/>
    <row r="253" s="167" customFormat="1" x14ac:dyDescent="0.3"/>
    <row r="254" s="167" customFormat="1" x14ac:dyDescent="0.3"/>
    <row r="255" s="167" customFormat="1" x14ac:dyDescent="0.3"/>
    <row r="256" s="167" customFormat="1" x14ac:dyDescent="0.3"/>
    <row r="257" s="167" customFormat="1" x14ac:dyDescent="0.3"/>
    <row r="258" s="167" customFormat="1" x14ac:dyDescent="0.3"/>
    <row r="259" s="167" customFormat="1" x14ac:dyDescent="0.3"/>
    <row r="260" s="167" customFormat="1" x14ac:dyDescent="0.3"/>
    <row r="261" s="167" customFormat="1" x14ac:dyDescent="0.3"/>
    <row r="262" s="167" customFormat="1" x14ac:dyDescent="0.3"/>
    <row r="263" s="167" customFormat="1" x14ac:dyDescent="0.3"/>
    <row r="264" s="167" customFormat="1" x14ac:dyDescent="0.3"/>
    <row r="265" s="167" customFormat="1" x14ac:dyDescent="0.3"/>
    <row r="266" s="167" customFormat="1" x14ac:dyDescent="0.3"/>
    <row r="267" s="167" customFormat="1" x14ac:dyDescent="0.3"/>
    <row r="268" s="167" customFormat="1" x14ac:dyDescent="0.3"/>
    <row r="269" s="167" customFormat="1" x14ac:dyDescent="0.3"/>
    <row r="270" s="167" customFormat="1" x14ac:dyDescent="0.3"/>
    <row r="271" s="167" customFormat="1" x14ac:dyDescent="0.3"/>
    <row r="272" s="167" customFormat="1" x14ac:dyDescent="0.3"/>
    <row r="273" s="167" customFormat="1" x14ac:dyDescent="0.3"/>
    <row r="274" s="167" customFormat="1" x14ac:dyDescent="0.3"/>
    <row r="275" s="167" customFormat="1" x14ac:dyDescent="0.3"/>
    <row r="276" s="167" customFormat="1" x14ac:dyDescent="0.3"/>
    <row r="277" s="167" customFormat="1" x14ac:dyDescent="0.3"/>
    <row r="278" s="167" customFormat="1" x14ac:dyDescent="0.3"/>
    <row r="279" s="167" customFormat="1" x14ac:dyDescent="0.3"/>
    <row r="280" s="167" customFormat="1" x14ac:dyDescent="0.3"/>
    <row r="281" s="167" customFormat="1" x14ac:dyDescent="0.3"/>
    <row r="282" s="167" customFormat="1" x14ac:dyDescent="0.3"/>
    <row r="283" s="167" customFormat="1" x14ac:dyDescent="0.3"/>
    <row r="284" s="167" customFormat="1" x14ac:dyDescent="0.3"/>
    <row r="285" s="167" customFormat="1" x14ac:dyDescent="0.3"/>
    <row r="286" s="167" customFormat="1" x14ac:dyDescent="0.3"/>
    <row r="287" s="167" customFormat="1" x14ac:dyDescent="0.3"/>
    <row r="288" s="167" customFormat="1" x14ac:dyDescent="0.3"/>
    <row r="289" s="167" customFormat="1" x14ac:dyDescent="0.3"/>
    <row r="290" s="167" customFormat="1" x14ac:dyDescent="0.3"/>
    <row r="291" s="167" customFormat="1" x14ac:dyDescent="0.3"/>
    <row r="292" s="167" customFormat="1" x14ac:dyDescent="0.3"/>
    <row r="293" s="167" customFormat="1" x14ac:dyDescent="0.3"/>
    <row r="294" s="167" customFormat="1" x14ac:dyDescent="0.3"/>
    <row r="295" s="167" customFormat="1" x14ac:dyDescent="0.3"/>
    <row r="296" s="167" customFormat="1" x14ac:dyDescent="0.3"/>
    <row r="297" s="167" customFormat="1" x14ac:dyDescent="0.3"/>
    <row r="298" s="167" customFormat="1" x14ac:dyDescent="0.3"/>
    <row r="299" s="167" customFormat="1" x14ac:dyDescent="0.3"/>
    <row r="300" s="167" customFormat="1" x14ac:dyDescent="0.3"/>
    <row r="301" s="167" customFormat="1" x14ac:dyDescent="0.3"/>
    <row r="302" s="167" customFormat="1" x14ac:dyDescent="0.3"/>
    <row r="303" s="167" customFormat="1" x14ac:dyDescent="0.3"/>
    <row r="304" s="167" customFormat="1" x14ac:dyDescent="0.3"/>
    <row r="305" s="167" customFormat="1" x14ac:dyDescent="0.3"/>
    <row r="306" s="167" customFormat="1" x14ac:dyDescent="0.3"/>
    <row r="307" s="167" customFormat="1" x14ac:dyDescent="0.3"/>
    <row r="308" s="167" customFormat="1" x14ac:dyDescent="0.3"/>
    <row r="309" s="167" customFormat="1" x14ac:dyDescent="0.3"/>
    <row r="310" s="167" customFormat="1" x14ac:dyDescent="0.3"/>
    <row r="311" s="167" customFormat="1" x14ac:dyDescent="0.3"/>
    <row r="312" s="167" customFormat="1" x14ac:dyDescent="0.3"/>
    <row r="313" s="167" customFormat="1" x14ac:dyDescent="0.3"/>
    <row r="314" s="167" customFormat="1" x14ac:dyDescent="0.3"/>
    <row r="315" s="167" customFormat="1" x14ac:dyDescent="0.3"/>
    <row r="316" s="167" customFormat="1" x14ac:dyDescent="0.3"/>
    <row r="317" s="167" customFormat="1" x14ac:dyDescent="0.3"/>
    <row r="318" s="167" customFormat="1" x14ac:dyDescent="0.3"/>
    <row r="319" s="167" customFormat="1" x14ac:dyDescent="0.3"/>
  </sheetData>
  <mergeCells count="15">
    <mergeCell ref="K38:L48"/>
    <mergeCell ref="K18:L20"/>
    <mergeCell ref="K30:L34"/>
    <mergeCell ref="K21:L29"/>
    <mergeCell ref="K35:L37"/>
    <mergeCell ref="M28:O29"/>
    <mergeCell ref="O3:O5"/>
    <mergeCell ref="A1:N1"/>
    <mergeCell ref="A2:N2"/>
    <mergeCell ref="I17:J17"/>
    <mergeCell ref="K17:L17"/>
    <mergeCell ref="A3:A4"/>
    <mergeCell ref="B3:D3"/>
    <mergeCell ref="E3:G3"/>
    <mergeCell ref="H3:J3"/>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8" r:id="rId3" name="Drop Down 8">
              <controlPr defaultSize="0" autoLine="0" autoPict="0">
                <anchor moveWithCells="1">
                  <from>
                    <xdr:col>0</xdr:col>
                    <xdr:colOff>31750</xdr:colOff>
                    <xdr:row>5</xdr:row>
                    <xdr:rowOff>6350</xdr:rowOff>
                  </from>
                  <to>
                    <xdr:col>0</xdr:col>
                    <xdr:colOff>1390650</xdr:colOff>
                    <xdr:row>5</xdr:row>
                    <xdr:rowOff>241300</xdr:rowOff>
                  </to>
                </anchor>
              </controlPr>
            </control>
          </mc:Choice>
        </mc:AlternateContent>
        <mc:AlternateContent xmlns:mc="http://schemas.openxmlformats.org/markup-compatibility/2006">
          <mc:Choice Requires="x14">
            <control shapeId="25609" r:id="rId4" name="Drop Down 9">
              <controlPr defaultSize="0" autoLine="0" autoPict="0">
                <anchor moveWithCells="1">
                  <from>
                    <xdr:col>0</xdr:col>
                    <xdr:colOff>25400</xdr:colOff>
                    <xdr:row>6</xdr:row>
                    <xdr:rowOff>6350</xdr:rowOff>
                  </from>
                  <to>
                    <xdr:col>0</xdr:col>
                    <xdr:colOff>1384300</xdr:colOff>
                    <xdr:row>6</xdr:row>
                    <xdr:rowOff>241300</xdr:rowOff>
                  </to>
                </anchor>
              </controlPr>
            </control>
          </mc:Choice>
        </mc:AlternateContent>
        <mc:AlternateContent xmlns:mc="http://schemas.openxmlformats.org/markup-compatibility/2006">
          <mc:Choice Requires="x14">
            <control shapeId="25610" r:id="rId5" name="Drop Down 10">
              <controlPr defaultSize="0" autoLine="0" autoPict="0">
                <anchor moveWithCells="1">
                  <from>
                    <xdr:col>0</xdr:col>
                    <xdr:colOff>31750</xdr:colOff>
                    <xdr:row>7</xdr:row>
                    <xdr:rowOff>6350</xdr:rowOff>
                  </from>
                  <to>
                    <xdr:col>0</xdr:col>
                    <xdr:colOff>1390650</xdr:colOff>
                    <xdr:row>7</xdr:row>
                    <xdr:rowOff>241300</xdr:rowOff>
                  </to>
                </anchor>
              </controlPr>
            </control>
          </mc:Choice>
        </mc:AlternateContent>
        <mc:AlternateContent xmlns:mc="http://schemas.openxmlformats.org/markup-compatibility/2006">
          <mc:Choice Requires="x14">
            <control shapeId="25611" r:id="rId6" name="Drop Down 11">
              <controlPr defaultSize="0" autoLine="0" autoPict="0">
                <anchor moveWithCells="1">
                  <from>
                    <xdr:col>0</xdr:col>
                    <xdr:colOff>31750</xdr:colOff>
                    <xdr:row>8</xdr:row>
                    <xdr:rowOff>6350</xdr:rowOff>
                  </from>
                  <to>
                    <xdr:col>0</xdr:col>
                    <xdr:colOff>1390650</xdr:colOff>
                    <xdr:row>8</xdr:row>
                    <xdr:rowOff>241300</xdr:rowOff>
                  </to>
                </anchor>
              </controlPr>
            </control>
          </mc:Choice>
        </mc:AlternateContent>
        <mc:AlternateContent xmlns:mc="http://schemas.openxmlformats.org/markup-compatibility/2006">
          <mc:Choice Requires="x14">
            <control shapeId="25612" r:id="rId7" name="Drop Down 12">
              <controlPr defaultSize="0" autoLine="0" autoPict="0">
                <anchor moveWithCells="1">
                  <from>
                    <xdr:col>0</xdr:col>
                    <xdr:colOff>31750</xdr:colOff>
                    <xdr:row>10</xdr:row>
                    <xdr:rowOff>6350</xdr:rowOff>
                  </from>
                  <to>
                    <xdr:col>0</xdr:col>
                    <xdr:colOff>1390650</xdr:colOff>
                    <xdr:row>10</xdr:row>
                    <xdr:rowOff>241300</xdr:rowOff>
                  </to>
                </anchor>
              </controlPr>
            </control>
          </mc:Choice>
        </mc:AlternateContent>
        <mc:AlternateContent xmlns:mc="http://schemas.openxmlformats.org/markup-compatibility/2006">
          <mc:Choice Requires="x14">
            <control shapeId="25613" r:id="rId8" name="Drop Down 13">
              <controlPr defaultSize="0" autoLine="0" autoPict="0">
                <anchor moveWithCells="1">
                  <from>
                    <xdr:col>0</xdr:col>
                    <xdr:colOff>31750</xdr:colOff>
                    <xdr:row>9</xdr:row>
                    <xdr:rowOff>6350</xdr:rowOff>
                  </from>
                  <to>
                    <xdr:col>0</xdr:col>
                    <xdr:colOff>1390650</xdr:colOff>
                    <xdr:row>9</xdr:row>
                    <xdr:rowOff>241300</xdr:rowOff>
                  </to>
                </anchor>
              </controlPr>
            </control>
          </mc:Choice>
        </mc:AlternateContent>
        <mc:AlternateContent xmlns:mc="http://schemas.openxmlformats.org/markup-compatibility/2006">
          <mc:Choice Requires="x14">
            <control shapeId="25614" r:id="rId9" name="Drop Down 14">
              <controlPr defaultSize="0" autoLine="0" autoPict="0">
                <anchor moveWithCells="1">
                  <from>
                    <xdr:col>0</xdr:col>
                    <xdr:colOff>31750</xdr:colOff>
                    <xdr:row>11</xdr:row>
                    <xdr:rowOff>6350</xdr:rowOff>
                  </from>
                  <to>
                    <xdr:col>0</xdr:col>
                    <xdr:colOff>1390650</xdr:colOff>
                    <xdr:row>11</xdr:row>
                    <xdr:rowOff>241300</xdr:rowOff>
                  </to>
                </anchor>
              </controlPr>
            </control>
          </mc:Choice>
        </mc:AlternateContent>
        <mc:AlternateContent xmlns:mc="http://schemas.openxmlformats.org/markup-compatibility/2006">
          <mc:Choice Requires="x14">
            <control shapeId="25615" r:id="rId10" name="Drop Down 15">
              <controlPr defaultSize="0" autoLine="0" autoPict="0">
                <anchor moveWithCells="1">
                  <from>
                    <xdr:col>0</xdr:col>
                    <xdr:colOff>31750</xdr:colOff>
                    <xdr:row>12</xdr:row>
                    <xdr:rowOff>6350</xdr:rowOff>
                  </from>
                  <to>
                    <xdr:col>0</xdr:col>
                    <xdr:colOff>1390650</xdr:colOff>
                    <xdr:row>12</xdr:row>
                    <xdr:rowOff>241300</xdr:rowOff>
                  </to>
                </anchor>
              </controlPr>
            </control>
          </mc:Choice>
        </mc:AlternateContent>
        <mc:AlternateContent xmlns:mc="http://schemas.openxmlformats.org/markup-compatibility/2006">
          <mc:Choice Requires="x14">
            <control shapeId="25616" r:id="rId11" name="Drop Down 16">
              <controlPr defaultSize="0" autoLine="0" autoPict="0">
                <anchor moveWithCells="1">
                  <from>
                    <xdr:col>0</xdr:col>
                    <xdr:colOff>31750</xdr:colOff>
                    <xdr:row>13</xdr:row>
                    <xdr:rowOff>6350</xdr:rowOff>
                  </from>
                  <to>
                    <xdr:col>0</xdr:col>
                    <xdr:colOff>1390650</xdr:colOff>
                    <xdr:row>13</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C94"/>
  <sheetViews>
    <sheetView topLeftCell="A5" workbookViewId="0">
      <selection activeCell="A5" sqref="A5"/>
    </sheetView>
  </sheetViews>
  <sheetFormatPr baseColWidth="10" defaultColWidth="10.90625" defaultRowHeight="14.5" x14ac:dyDescent="0.35"/>
  <cols>
    <col min="1" max="5" width="16.7265625" customWidth="1"/>
    <col min="6" max="29" width="10.90625" style="55"/>
  </cols>
  <sheetData>
    <row r="1" spans="1:29" ht="24" thickBot="1" x14ac:dyDescent="0.6">
      <c r="A1" s="48" t="s">
        <v>88</v>
      </c>
      <c r="B1" s="2"/>
      <c r="C1" s="2"/>
      <c r="D1" s="2"/>
      <c r="E1" s="2"/>
    </row>
    <row r="2" spans="1:29" ht="21" x14ac:dyDescent="0.5">
      <c r="A2" s="49">
        <f>'General Farm Data'!$B$21</f>
        <v>2015</v>
      </c>
      <c r="B2" s="50"/>
      <c r="C2" s="50"/>
      <c r="D2" s="50"/>
      <c r="E2" s="50"/>
    </row>
    <row r="3" spans="1:29" ht="16" thickBot="1" x14ac:dyDescent="0.4">
      <c r="A3" s="51" t="s">
        <v>89</v>
      </c>
      <c r="B3" s="52"/>
      <c r="C3" s="52"/>
      <c r="D3" s="52"/>
      <c r="E3" s="52"/>
      <c r="F3" s="56"/>
      <c r="G3" s="56"/>
      <c r="H3" s="56"/>
      <c r="I3" s="56"/>
      <c r="J3" s="56"/>
      <c r="K3" s="56"/>
    </row>
    <row r="4" spans="1:29" x14ac:dyDescent="0.35">
      <c r="A4" s="42" t="s">
        <v>8</v>
      </c>
      <c r="B4" s="42" t="s">
        <v>9</v>
      </c>
      <c r="C4" s="42" t="s">
        <v>10</v>
      </c>
      <c r="D4" s="42" t="s">
        <v>12</v>
      </c>
      <c r="E4" s="42" t="s">
        <v>13</v>
      </c>
      <c r="F4" s="56"/>
      <c r="G4" s="56"/>
      <c r="H4" s="56"/>
      <c r="I4" s="56"/>
      <c r="J4" s="56"/>
      <c r="K4" s="56"/>
    </row>
    <row r="5" spans="1:29" ht="15" thickBot="1" x14ac:dyDescent="0.4">
      <c r="A5" s="43" t="s">
        <v>272</v>
      </c>
      <c r="B5" s="43" t="s">
        <v>272</v>
      </c>
      <c r="C5" s="43" t="s">
        <v>272</v>
      </c>
      <c r="D5" s="43" t="s">
        <v>272</v>
      </c>
      <c r="E5" s="43" t="s">
        <v>272</v>
      </c>
      <c r="F5" s="56"/>
      <c r="G5" s="56"/>
      <c r="H5" s="56"/>
      <c r="I5" s="56"/>
      <c r="J5" s="56"/>
      <c r="K5" s="56"/>
    </row>
    <row r="6" spans="1:29" ht="15" thickBot="1" x14ac:dyDescent="0.4">
      <c r="A6" s="43">
        <f>Input!P46</f>
        <v>0</v>
      </c>
      <c r="B6" s="43">
        <f>Input!Q46</f>
        <v>0</v>
      </c>
      <c r="C6" s="43">
        <f>Input!R46</f>
        <v>0</v>
      </c>
      <c r="D6" s="43">
        <f>Input!S46</f>
        <v>0</v>
      </c>
      <c r="E6" s="43">
        <f>Input!T46</f>
        <v>0</v>
      </c>
    </row>
    <row r="7" spans="1:29" s="2" customFormat="1" ht="16" thickBot="1" x14ac:dyDescent="0.4">
      <c r="A7" s="51" t="s">
        <v>90</v>
      </c>
      <c r="B7" s="52"/>
      <c r="C7" s="52"/>
      <c r="D7" s="52"/>
      <c r="E7" s="52"/>
      <c r="F7" s="55"/>
      <c r="G7" s="55"/>
      <c r="H7" s="55"/>
      <c r="I7" s="55"/>
      <c r="J7" s="55"/>
      <c r="K7" s="55"/>
      <c r="L7" s="55"/>
      <c r="M7" s="55"/>
      <c r="N7" s="55"/>
      <c r="O7" s="55"/>
      <c r="P7" s="55"/>
      <c r="Q7" s="55"/>
      <c r="R7" s="55"/>
      <c r="S7" s="55"/>
      <c r="T7" s="55"/>
      <c r="U7" s="55"/>
      <c r="V7" s="55"/>
      <c r="W7" s="55"/>
      <c r="X7" s="55"/>
      <c r="Y7" s="55"/>
      <c r="Z7" s="55"/>
      <c r="AA7" s="55"/>
      <c r="AB7" s="55"/>
      <c r="AC7" s="55"/>
    </row>
    <row r="8" spans="1:29" x14ac:dyDescent="0.35">
      <c r="A8" s="42" t="s">
        <v>8</v>
      </c>
      <c r="B8" s="52"/>
      <c r="C8" s="52"/>
      <c r="D8" s="52"/>
      <c r="E8" s="52"/>
    </row>
    <row r="9" spans="1:29" ht="15" thickBot="1" x14ac:dyDescent="0.4">
      <c r="A9" s="43" t="s">
        <v>272</v>
      </c>
      <c r="B9" s="104" t="s">
        <v>93</v>
      </c>
      <c r="C9" s="105" t="e">
        <f>A10/A14*100</f>
        <v>#DIV/0!</v>
      </c>
      <c r="D9" s="52"/>
      <c r="E9" s="52"/>
    </row>
    <row r="10" spans="1:29" ht="15" thickBot="1" x14ac:dyDescent="0.4">
      <c r="A10" s="43">
        <f>'N-fixation'!K15</f>
        <v>0</v>
      </c>
      <c r="B10" s="52"/>
      <c r="C10" s="52"/>
      <c r="D10" s="52"/>
      <c r="E10" s="52"/>
    </row>
    <row r="11" spans="1:29" s="2" customFormat="1" ht="16" thickBot="1" x14ac:dyDescent="0.4">
      <c r="A11" s="51" t="s">
        <v>88</v>
      </c>
      <c r="B11" s="52"/>
      <c r="C11" s="52"/>
      <c r="D11" s="52"/>
      <c r="E11" s="52"/>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spans="1:29" x14ac:dyDescent="0.35">
      <c r="A12" s="58" t="s">
        <v>8</v>
      </c>
      <c r="B12" s="58" t="s">
        <v>9</v>
      </c>
      <c r="C12" s="58" t="s">
        <v>10</v>
      </c>
      <c r="D12" s="58" t="s">
        <v>12</v>
      </c>
      <c r="E12" s="58" t="s">
        <v>13</v>
      </c>
    </row>
    <row r="13" spans="1:29" ht="15" thickBot="1" x14ac:dyDescent="0.4">
      <c r="A13" s="59" t="s">
        <v>272</v>
      </c>
      <c r="B13" s="59" t="s">
        <v>272</v>
      </c>
      <c r="C13" s="59" t="s">
        <v>272</v>
      </c>
      <c r="D13" s="59" t="s">
        <v>272</v>
      </c>
      <c r="E13" s="59" t="s">
        <v>272</v>
      </c>
    </row>
    <row r="14" spans="1:29" ht="15" thickBot="1" x14ac:dyDescent="0.4">
      <c r="A14" s="59">
        <f>A6+A10</f>
        <v>0</v>
      </c>
      <c r="B14" s="59">
        <f>B6</f>
        <v>0</v>
      </c>
      <c r="C14" s="59">
        <f>C6</f>
        <v>0</v>
      </c>
      <c r="D14" s="59">
        <f>D6</f>
        <v>0</v>
      </c>
      <c r="E14" s="59">
        <f>E6</f>
        <v>0</v>
      </c>
    </row>
    <row r="15" spans="1:29" ht="15" thickBot="1" x14ac:dyDescent="0.4">
      <c r="A15" s="2"/>
      <c r="B15" s="2"/>
      <c r="C15" s="2"/>
      <c r="D15" s="2"/>
      <c r="E15" s="2"/>
    </row>
    <row r="16" spans="1:29" ht="20" x14ac:dyDescent="0.4">
      <c r="A16" s="157">
        <f>'General Farm Data'!$B$22</f>
        <v>2016</v>
      </c>
      <c r="B16" s="158"/>
      <c r="C16" s="158"/>
      <c r="D16" s="158"/>
      <c r="E16" s="158"/>
    </row>
    <row r="17" spans="1:29" ht="16" thickBot="1" x14ac:dyDescent="0.4">
      <c r="A17" s="159" t="s">
        <v>89</v>
      </c>
      <c r="B17" s="160"/>
      <c r="C17" s="160"/>
      <c r="D17" s="160"/>
      <c r="E17" s="160"/>
    </row>
    <row r="18" spans="1:29" x14ac:dyDescent="0.35">
      <c r="A18" s="161" t="s">
        <v>8</v>
      </c>
      <c r="B18" s="161" t="s">
        <v>9</v>
      </c>
      <c r="C18" s="161" t="s">
        <v>10</v>
      </c>
      <c r="D18" s="161" t="s">
        <v>12</v>
      </c>
      <c r="E18" s="161" t="s">
        <v>13</v>
      </c>
    </row>
    <row r="19" spans="1:29" ht="15" thickBot="1" x14ac:dyDescent="0.4">
      <c r="A19" s="162" t="s">
        <v>272</v>
      </c>
      <c r="B19" s="162" t="s">
        <v>272</v>
      </c>
      <c r="C19" s="162" t="s">
        <v>272</v>
      </c>
      <c r="D19" s="162" t="s">
        <v>272</v>
      </c>
      <c r="E19" s="162" t="s">
        <v>272</v>
      </c>
    </row>
    <row r="20" spans="1:29" ht="15" thickBot="1" x14ac:dyDescent="0.4">
      <c r="A20" s="162">
        <f>Input!W46</f>
        <v>0</v>
      </c>
      <c r="B20" s="162">
        <f>Input!X46</f>
        <v>0</v>
      </c>
      <c r="C20" s="162">
        <f>Input!Y46</f>
        <v>0</v>
      </c>
      <c r="D20" s="162">
        <f>Input!Z46</f>
        <v>0</v>
      </c>
      <c r="E20" s="162">
        <f>Input!AA46</f>
        <v>0</v>
      </c>
    </row>
    <row r="21" spans="1:29" s="2" customFormat="1" ht="16" thickBot="1" x14ac:dyDescent="0.4">
      <c r="A21" s="159" t="s">
        <v>90</v>
      </c>
      <c r="B21" s="160"/>
      <c r="C21" s="160"/>
      <c r="D21" s="160"/>
      <c r="E21" s="160"/>
      <c r="F21" s="55"/>
      <c r="G21" s="55"/>
      <c r="H21" s="55"/>
      <c r="I21" s="55"/>
      <c r="J21" s="55"/>
      <c r="K21" s="55"/>
      <c r="L21" s="55"/>
      <c r="M21" s="55"/>
      <c r="N21" s="55"/>
      <c r="O21" s="55"/>
      <c r="P21" s="55"/>
      <c r="Q21" s="55"/>
      <c r="R21" s="55"/>
      <c r="S21" s="55"/>
      <c r="T21" s="55"/>
      <c r="U21" s="55"/>
      <c r="V21" s="55"/>
      <c r="W21" s="55"/>
      <c r="X21" s="55"/>
      <c r="Y21" s="55"/>
      <c r="Z21" s="55"/>
      <c r="AA21" s="55"/>
      <c r="AB21" s="55"/>
      <c r="AC21" s="55"/>
    </row>
    <row r="22" spans="1:29" x14ac:dyDescent="0.35">
      <c r="A22" s="161" t="s">
        <v>8</v>
      </c>
      <c r="B22" s="160"/>
      <c r="C22" s="160"/>
      <c r="D22" s="160"/>
      <c r="E22" s="160"/>
    </row>
    <row r="23" spans="1:29" ht="15" thickBot="1" x14ac:dyDescent="0.4">
      <c r="A23" s="162" t="s">
        <v>272</v>
      </c>
      <c r="B23" s="163" t="s">
        <v>93</v>
      </c>
      <c r="C23" s="164" t="e">
        <f>A24/A28*100</f>
        <v>#DIV/0!</v>
      </c>
      <c r="D23" s="160"/>
      <c r="E23" s="160"/>
    </row>
    <row r="24" spans="1:29" ht="15" thickBot="1" x14ac:dyDescent="0.4">
      <c r="A24" s="162">
        <f>'N-fixation'!L15</f>
        <v>0</v>
      </c>
      <c r="B24" s="160"/>
      <c r="C24" s="160"/>
      <c r="D24" s="160"/>
      <c r="E24" s="160"/>
    </row>
    <row r="25" spans="1:29" s="2" customFormat="1" ht="16" thickBot="1" x14ac:dyDescent="0.4">
      <c r="A25" s="159" t="s">
        <v>91</v>
      </c>
      <c r="B25" s="160"/>
      <c r="C25" s="160"/>
      <c r="D25" s="160"/>
      <c r="E25" s="160"/>
      <c r="F25" s="55"/>
      <c r="G25" s="55"/>
      <c r="H25" s="55"/>
      <c r="I25" s="55"/>
      <c r="J25" s="55"/>
      <c r="K25" s="55"/>
      <c r="L25" s="55"/>
      <c r="M25" s="55"/>
      <c r="N25" s="55"/>
      <c r="O25" s="55"/>
      <c r="P25" s="55"/>
      <c r="Q25" s="55"/>
      <c r="R25" s="55"/>
      <c r="S25" s="55"/>
      <c r="T25" s="55"/>
      <c r="U25" s="55"/>
      <c r="V25" s="55"/>
      <c r="W25" s="55"/>
      <c r="X25" s="55"/>
      <c r="Y25" s="55"/>
      <c r="Z25" s="55"/>
      <c r="AA25" s="55"/>
      <c r="AB25" s="55"/>
      <c r="AC25" s="55"/>
    </row>
    <row r="26" spans="1:29" x14ac:dyDescent="0.35">
      <c r="A26" s="165" t="s">
        <v>8</v>
      </c>
      <c r="B26" s="165" t="s">
        <v>9</v>
      </c>
      <c r="C26" s="165" t="s">
        <v>10</v>
      </c>
      <c r="D26" s="165" t="s">
        <v>12</v>
      </c>
      <c r="E26" s="165" t="s">
        <v>13</v>
      </c>
    </row>
    <row r="27" spans="1:29" ht="15" thickBot="1" x14ac:dyDescent="0.4">
      <c r="A27" s="166" t="s">
        <v>272</v>
      </c>
      <c r="B27" s="166" t="s">
        <v>272</v>
      </c>
      <c r="C27" s="166" t="s">
        <v>272</v>
      </c>
      <c r="D27" s="166" t="s">
        <v>272</v>
      </c>
      <c r="E27" s="166" t="s">
        <v>272</v>
      </c>
    </row>
    <row r="28" spans="1:29" ht="15" thickBot="1" x14ac:dyDescent="0.4">
      <c r="A28" s="166">
        <f>A20+A24</f>
        <v>0</v>
      </c>
      <c r="B28" s="166">
        <f>B20+B24</f>
        <v>0</v>
      </c>
      <c r="C28" s="166">
        <f>C20+C24</f>
        <v>0</v>
      </c>
      <c r="D28" s="166">
        <f>D20+D24</f>
        <v>0</v>
      </c>
      <c r="E28" s="166">
        <f>E20+E24</f>
        <v>0</v>
      </c>
    </row>
    <row r="29" spans="1:29" s="2" customFormat="1" ht="15" thickBot="1" x14ac:dyDescent="0.4">
      <c r="F29" s="55"/>
      <c r="G29" s="55"/>
      <c r="H29" s="55"/>
      <c r="I29" s="55"/>
      <c r="J29" s="55"/>
      <c r="K29" s="55"/>
      <c r="L29" s="55"/>
      <c r="M29" s="55"/>
      <c r="N29" s="55"/>
      <c r="O29" s="55"/>
      <c r="P29" s="55"/>
      <c r="Q29" s="55"/>
      <c r="R29" s="55"/>
      <c r="S29" s="55"/>
      <c r="T29" s="55"/>
      <c r="U29" s="55"/>
      <c r="V29" s="55"/>
      <c r="W29" s="55"/>
      <c r="X29" s="55"/>
      <c r="Y29" s="55"/>
      <c r="Z29" s="55"/>
      <c r="AA29" s="55"/>
      <c r="AB29" s="55"/>
      <c r="AC29" s="55"/>
    </row>
    <row r="30" spans="1:29" s="2" customFormat="1" ht="21" x14ac:dyDescent="0.5">
      <c r="A30" s="49">
        <f>'General Farm Data'!$B$23</f>
        <v>2017</v>
      </c>
      <c r="B30" s="50"/>
      <c r="C30" s="50"/>
      <c r="D30" s="50"/>
      <c r="E30" s="50"/>
      <c r="F30" s="55"/>
      <c r="G30" s="55"/>
      <c r="H30" s="55"/>
      <c r="I30" s="55"/>
      <c r="J30" s="55"/>
      <c r="K30" s="55"/>
      <c r="L30" s="55"/>
      <c r="M30" s="55"/>
      <c r="N30" s="55"/>
      <c r="O30" s="55"/>
      <c r="P30" s="55"/>
      <c r="Q30" s="55"/>
      <c r="R30" s="55"/>
      <c r="S30" s="55"/>
      <c r="T30" s="55"/>
      <c r="U30" s="55"/>
      <c r="V30" s="55"/>
      <c r="W30" s="55"/>
      <c r="X30" s="55"/>
      <c r="Y30" s="55"/>
      <c r="Z30" s="55"/>
      <c r="AA30" s="55"/>
      <c r="AB30" s="55"/>
      <c r="AC30" s="55"/>
    </row>
    <row r="31" spans="1:29" s="2" customFormat="1" ht="16" thickBot="1" x14ac:dyDescent="0.4">
      <c r="A31" s="51" t="s">
        <v>89</v>
      </c>
      <c r="B31" s="52"/>
      <c r="C31" s="52"/>
      <c r="D31" s="52"/>
      <c r="E31" s="52"/>
      <c r="F31" s="55"/>
      <c r="G31" s="55"/>
      <c r="H31" s="55"/>
      <c r="I31" s="55"/>
      <c r="J31" s="55"/>
      <c r="K31" s="55"/>
      <c r="L31" s="55"/>
      <c r="M31" s="55"/>
      <c r="N31" s="55"/>
      <c r="O31" s="55"/>
      <c r="P31" s="55"/>
      <c r="Q31" s="55"/>
      <c r="R31" s="55"/>
      <c r="S31" s="55"/>
      <c r="T31" s="55"/>
      <c r="U31" s="55"/>
      <c r="V31" s="55"/>
      <c r="W31" s="55"/>
      <c r="X31" s="55"/>
      <c r="Y31" s="55"/>
      <c r="Z31" s="55"/>
      <c r="AA31" s="55"/>
      <c r="AB31" s="55"/>
      <c r="AC31" s="55"/>
    </row>
    <row r="32" spans="1:29" x14ac:dyDescent="0.35">
      <c r="A32" s="44" t="s">
        <v>8</v>
      </c>
      <c r="B32" s="44" t="s">
        <v>9</v>
      </c>
      <c r="C32" s="44" t="s">
        <v>10</v>
      </c>
      <c r="D32" s="44" t="s">
        <v>12</v>
      </c>
      <c r="E32" s="44" t="s">
        <v>13</v>
      </c>
    </row>
    <row r="33" spans="1:29" ht="15" thickBot="1" x14ac:dyDescent="0.4">
      <c r="A33" s="45" t="s">
        <v>272</v>
      </c>
      <c r="B33" s="45" t="s">
        <v>272</v>
      </c>
      <c r="C33" s="45" t="s">
        <v>272</v>
      </c>
      <c r="D33" s="45" t="s">
        <v>272</v>
      </c>
      <c r="E33" s="45" t="s">
        <v>272</v>
      </c>
    </row>
    <row r="34" spans="1:29" ht="15" thickBot="1" x14ac:dyDescent="0.4">
      <c r="A34" s="45">
        <f>Input!AD46</f>
        <v>0</v>
      </c>
      <c r="B34" s="45">
        <f>Input!AE46</f>
        <v>0</v>
      </c>
      <c r="C34" s="45">
        <f>Input!AF46</f>
        <v>0</v>
      </c>
      <c r="D34" s="45">
        <f>Input!AG46</f>
        <v>0</v>
      </c>
      <c r="E34" s="45">
        <f>Input!AH46</f>
        <v>0</v>
      </c>
    </row>
    <row r="35" spans="1:29" s="2" customFormat="1" ht="16" thickBot="1" x14ac:dyDescent="0.4">
      <c r="A35" s="51" t="s">
        <v>90</v>
      </c>
      <c r="B35" s="52"/>
      <c r="C35" s="52"/>
      <c r="D35" s="52"/>
      <c r="E35" s="52"/>
      <c r="F35" s="55"/>
      <c r="G35" s="55"/>
      <c r="H35" s="55"/>
      <c r="I35" s="55"/>
      <c r="J35" s="55"/>
      <c r="K35" s="55"/>
      <c r="L35" s="55"/>
      <c r="M35" s="55"/>
      <c r="N35" s="55"/>
      <c r="O35" s="55"/>
      <c r="P35" s="55"/>
      <c r="Q35" s="55"/>
      <c r="R35" s="55"/>
      <c r="S35" s="55"/>
      <c r="T35" s="55"/>
      <c r="U35" s="55"/>
      <c r="V35" s="55"/>
      <c r="W35" s="55"/>
      <c r="X35" s="55"/>
      <c r="Y35" s="55"/>
      <c r="Z35" s="55"/>
      <c r="AA35" s="55"/>
      <c r="AB35" s="55"/>
      <c r="AC35" s="55"/>
    </row>
    <row r="36" spans="1:29" x14ac:dyDescent="0.35">
      <c r="A36" s="44" t="s">
        <v>8</v>
      </c>
      <c r="B36" s="52"/>
      <c r="C36" s="52"/>
      <c r="D36" s="52"/>
      <c r="E36" s="52"/>
    </row>
    <row r="37" spans="1:29" ht="15" thickBot="1" x14ac:dyDescent="0.4">
      <c r="A37" s="45" t="s">
        <v>272</v>
      </c>
      <c r="B37" s="104" t="s">
        <v>93</v>
      </c>
      <c r="C37" s="105" t="e">
        <f>A38/A42*100</f>
        <v>#DIV/0!</v>
      </c>
      <c r="D37" s="52"/>
      <c r="E37" s="52"/>
    </row>
    <row r="38" spans="1:29" ht="15" thickBot="1" x14ac:dyDescent="0.4">
      <c r="A38" s="45">
        <f>'N-fixation'!M15</f>
        <v>0</v>
      </c>
      <c r="B38" s="52"/>
      <c r="C38" s="52"/>
      <c r="D38" s="52"/>
      <c r="E38" s="52"/>
    </row>
    <row r="39" spans="1:29" s="2" customFormat="1" ht="16" thickBot="1" x14ac:dyDescent="0.4">
      <c r="A39" s="51" t="s">
        <v>91</v>
      </c>
      <c r="B39" s="52"/>
      <c r="C39" s="52"/>
      <c r="D39" s="52"/>
      <c r="E39" s="52"/>
      <c r="F39" s="55"/>
      <c r="G39" s="55"/>
      <c r="H39" s="55"/>
      <c r="I39" s="55"/>
      <c r="J39" s="55"/>
      <c r="K39" s="55"/>
      <c r="L39" s="55"/>
      <c r="M39" s="55"/>
      <c r="N39" s="55"/>
      <c r="O39" s="55"/>
      <c r="P39" s="55"/>
      <c r="Q39" s="55"/>
      <c r="R39" s="55"/>
      <c r="S39" s="55"/>
      <c r="T39" s="55"/>
      <c r="U39" s="55"/>
      <c r="V39" s="55"/>
      <c r="W39" s="55"/>
      <c r="X39" s="55"/>
      <c r="Y39" s="55"/>
      <c r="Z39" s="55"/>
      <c r="AA39" s="55"/>
      <c r="AB39" s="55"/>
      <c r="AC39" s="55"/>
    </row>
    <row r="40" spans="1:29" x14ac:dyDescent="0.35">
      <c r="A40" s="60" t="s">
        <v>8</v>
      </c>
      <c r="B40" s="60" t="s">
        <v>9</v>
      </c>
      <c r="C40" s="60" t="s">
        <v>10</v>
      </c>
      <c r="D40" s="60" t="s">
        <v>12</v>
      </c>
      <c r="E40" s="60" t="s">
        <v>13</v>
      </c>
    </row>
    <row r="41" spans="1:29" ht="15" thickBot="1" x14ac:dyDescent="0.4">
      <c r="A41" s="61" t="s">
        <v>272</v>
      </c>
      <c r="B41" s="61" t="s">
        <v>272</v>
      </c>
      <c r="C41" s="61" t="s">
        <v>272</v>
      </c>
      <c r="D41" s="61" t="s">
        <v>272</v>
      </c>
      <c r="E41" s="61" t="s">
        <v>272</v>
      </c>
    </row>
    <row r="42" spans="1:29" ht="15" thickBot="1" x14ac:dyDescent="0.4">
      <c r="A42" s="61">
        <f>A34+A38</f>
        <v>0</v>
      </c>
      <c r="B42" s="61">
        <f t="shared" ref="B42:E42" si="0">B34+B38</f>
        <v>0</v>
      </c>
      <c r="C42" s="61">
        <f t="shared" si="0"/>
        <v>0</v>
      </c>
      <c r="D42" s="61">
        <f t="shared" si="0"/>
        <v>0</v>
      </c>
      <c r="E42" s="61">
        <f t="shared" si="0"/>
        <v>0</v>
      </c>
    </row>
    <row r="43" spans="1:29" s="2" customFormat="1" ht="15" thickBot="1" x14ac:dyDescent="0.4">
      <c r="F43" s="55"/>
      <c r="G43" s="55"/>
      <c r="H43" s="55"/>
      <c r="I43" s="55"/>
      <c r="J43" s="55"/>
      <c r="K43" s="55"/>
      <c r="L43" s="55"/>
      <c r="M43" s="55"/>
      <c r="N43" s="55"/>
      <c r="O43" s="55"/>
      <c r="P43" s="55"/>
      <c r="Q43" s="55"/>
      <c r="R43" s="55"/>
      <c r="S43" s="55"/>
      <c r="T43" s="55"/>
      <c r="U43" s="55"/>
      <c r="V43" s="55"/>
      <c r="W43" s="55"/>
      <c r="X43" s="55"/>
      <c r="Y43" s="55"/>
      <c r="Z43" s="55"/>
      <c r="AA43" s="55"/>
      <c r="AB43" s="55"/>
      <c r="AC43" s="55"/>
    </row>
    <row r="44" spans="1:29" s="2" customFormat="1" ht="21" x14ac:dyDescent="0.5">
      <c r="A44" s="49" t="s">
        <v>92</v>
      </c>
      <c r="B44" s="50"/>
      <c r="C44" s="50"/>
      <c r="D44" s="50"/>
      <c r="E44" s="50"/>
      <c r="F44" s="55"/>
      <c r="G44" s="55"/>
      <c r="H44" s="55"/>
      <c r="I44" s="55"/>
      <c r="J44" s="55"/>
      <c r="K44" s="55"/>
      <c r="L44" s="55"/>
      <c r="M44" s="55"/>
      <c r="N44" s="55"/>
      <c r="O44" s="55"/>
      <c r="P44" s="55"/>
      <c r="Q44" s="55"/>
      <c r="R44" s="55"/>
      <c r="S44" s="55"/>
      <c r="T44" s="55"/>
      <c r="U44" s="55"/>
      <c r="V44" s="55"/>
      <c r="W44" s="55"/>
      <c r="X44" s="55"/>
      <c r="Y44" s="55"/>
      <c r="Z44" s="55"/>
      <c r="AA44" s="55"/>
      <c r="AB44" s="55"/>
      <c r="AC44" s="55"/>
    </row>
    <row r="45" spans="1:29" s="2" customFormat="1" ht="16" thickBot="1" x14ac:dyDescent="0.4">
      <c r="A45" s="51" t="s">
        <v>89</v>
      </c>
      <c r="B45" s="52"/>
      <c r="C45" s="52"/>
      <c r="D45" s="52"/>
      <c r="E45" s="52"/>
      <c r="F45" s="55"/>
      <c r="G45" s="55"/>
      <c r="H45" s="55"/>
      <c r="I45" s="55"/>
      <c r="J45" s="55"/>
      <c r="K45" s="55"/>
      <c r="L45" s="55"/>
      <c r="M45" s="55"/>
      <c r="N45" s="55"/>
      <c r="O45" s="55"/>
      <c r="P45" s="55"/>
      <c r="Q45" s="55"/>
      <c r="R45" s="55"/>
      <c r="S45" s="55"/>
      <c r="T45" s="55"/>
      <c r="U45" s="55"/>
      <c r="V45" s="55"/>
      <c r="W45" s="55"/>
      <c r="X45" s="55"/>
      <c r="Y45" s="55"/>
      <c r="Z45" s="55"/>
      <c r="AA45" s="55"/>
      <c r="AB45" s="55"/>
      <c r="AC45" s="55"/>
    </row>
    <row r="46" spans="1:29" x14ac:dyDescent="0.35">
      <c r="A46" s="46" t="s">
        <v>8</v>
      </c>
      <c r="B46" s="46" t="s">
        <v>9</v>
      </c>
      <c r="C46" s="46" t="s">
        <v>10</v>
      </c>
      <c r="D46" s="46" t="s">
        <v>12</v>
      </c>
      <c r="E46" s="46" t="s">
        <v>13</v>
      </c>
    </row>
    <row r="47" spans="1:29" ht="15" thickBot="1" x14ac:dyDescent="0.4">
      <c r="A47" s="47" t="s">
        <v>272</v>
      </c>
      <c r="B47" s="47" t="s">
        <v>272</v>
      </c>
      <c r="C47" s="47" t="s">
        <v>272</v>
      </c>
      <c r="D47" s="47" t="s">
        <v>272</v>
      </c>
      <c r="E47" s="47" t="s">
        <v>272</v>
      </c>
    </row>
    <row r="48" spans="1:29" ht="15" thickBot="1" x14ac:dyDescent="0.4">
      <c r="A48" s="47">
        <f>Input!AJ46</f>
        <v>0</v>
      </c>
      <c r="B48" s="47">
        <f>Input!AK46</f>
        <v>0</v>
      </c>
      <c r="C48" s="47">
        <f>Input!AL46</f>
        <v>0</v>
      </c>
      <c r="D48" s="47">
        <f>Input!AM46</f>
        <v>0</v>
      </c>
      <c r="E48" s="47">
        <f>Input!AN46</f>
        <v>0</v>
      </c>
    </row>
    <row r="49" spans="1:29" s="2" customFormat="1" ht="16" thickBot="1" x14ac:dyDescent="0.4">
      <c r="A49" s="51" t="s">
        <v>90</v>
      </c>
      <c r="B49" s="52"/>
      <c r="C49" s="52"/>
      <c r="D49" s="52"/>
      <c r="E49" s="52"/>
      <c r="F49" s="55"/>
      <c r="G49" s="55"/>
      <c r="H49" s="55"/>
      <c r="I49" s="55"/>
      <c r="J49" s="55"/>
      <c r="K49" s="55"/>
      <c r="L49" s="55"/>
      <c r="M49" s="55"/>
      <c r="N49" s="55"/>
      <c r="O49" s="55"/>
      <c r="P49" s="55"/>
      <c r="Q49" s="55"/>
      <c r="R49" s="55"/>
      <c r="S49" s="55"/>
      <c r="T49" s="55"/>
      <c r="U49" s="55"/>
      <c r="V49" s="55"/>
      <c r="W49" s="55"/>
      <c r="X49" s="55"/>
      <c r="Y49" s="55"/>
      <c r="Z49" s="55"/>
      <c r="AA49" s="55"/>
      <c r="AB49" s="55"/>
      <c r="AC49" s="55"/>
    </row>
    <row r="50" spans="1:29" x14ac:dyDescent="0.35">
      <c r="A50" s="46" t="s">
        <v>8</v>
      </c>
      <c r="B50" s="52"/>
      <c r="C50" s="52"/>
      <c r="D50" s="52"/>
      <c r="E50" s="52"/>
    </row>
    <row r="51" spans="1:29" ht="15" thickBot="1" x14ac:dyDescent="0.4">
      <c r="A51" s="47" t="s">
        <v>272</v>
      </c>
      <c r="B51" s="104" t="s">
        <v>93</v>
      </c>
      <c r="C51" s="105" t="e">
        <f>A52/A56*100</f>
        <v>#DIV/0!</v>
      </c>
      <c r="D51" s="52"/>
      <c r="E51" s="52"/>
    </row>
    <row r="52" spans="1:29" ht="15" thickBot="1" x14ac:dyDescent="0.4">
      <c r="A52" s="47">
        <f>'N-fixation'!N15</f>
        <v>0</v>
      </c>
      <c r="B52" s="52"/>
      <c r="C52" s="52"/>
      <c r="D52" s="52"/>
      <c r="E52" s="52"/>
    </row>
    <row r="53" spans="1:29" s="2" customFormat="1" ht="16" thickBot="1" x14ac:dyDescent="0.4">
      <c r="A53" s="51" t="s">
        <v>91</v>
      </c>
      <c r="B53" s="52"/>
      <c r="C53" s="52"/>
      <c r="D53" s="52"/>
      <c r="E53" s="52"/>
      <c r="F53" s="55"/>
      <c r="G53" s="55"/>
      <c r="H53" s="55"/>
      <c r="I53" s="55"/>
      <c r="J53" s="55"/>
      <c r="K53" s="55"/>
      <c r="L53" s="55"/>
      <c r="M53" s="55"/>
      <c r="N53" s="55"/>
      <c r="O53" s="55"/>
      <c r="P53" s="55"/>
      <c r="Q53" s="55"/>
      <c r="R53" s="55"/>
      <c r="S53" s="55"/>
      <c r="T53" s="55"/>
      <c r="U53" s="55"/>
      <c r="V53" s="55"/>
      <c r="W53" s="55"/>
      <c r="X53" s="55"/>
      <c r="Y53" s="55"/>
      <c r="Z53" s="55"/>
      <c r="AA53" s="55"/>
      <c r="AB53" s="55"/>
      <c r="AC53" s="55"/>
    </row>
    <row r="54" spans="1:29" x14ac:dyDescent="0.35">
      <c r="A54" s="62" t="s">
        <v>8</v>
      </c>
      <c r="B54" s="62" t="s">
        <v>9</v>
      </c>
      <c r="C54" s="62" t="s">
        <v>10</v>
      </c>
      <c r="D54" s="62" t="s">
        <v>12</v>
      </c>
      <c r="E54" s="62" t="s">
        <v>13</v>
      </c>
    </row>
    <row r="55" spans="1:29" ht="15" thickBot="1" x14ac:dyDescent="0.4">
      <c r="A55" s="63" t="s">
        <v>272</v>
      </c>
      <c r="B55" s="63" t="s">
        <v>272</v>
      </c>
      <c r="C55" s="63" t="s">
        <v>272</v>
      </c>
      <c r="D55" s="63" t="s">
        <v>272</v>
      </c>
      <c r="E55" s="63" t="s">
        <v>272</v>
      </c>
    </row>
    <row r="56" spans="1:29" ht="15" thickBot="1" x14ac:dyDescent="0.4">
      <c r="A56" s="63">
        <f>A48+A52</f>
        <v>0</v>
      </c>
      <c r="B56" s="63">
        <f t="shared" ref="B56:E56" si="1">B48+B52</f>
        <v>0</v>
      </c>
      <c r="C56" s="63">
        <f t="shared" si="1"/>
        <v>0</v>
      </c>
      <c r="D56" s="63">
        <f t="shared" si="1"/>
        <v>0</v>
      </c>
      <c r="E56" s="63">
        <f t="shared" si="1"/>
        <v>0</v>
      </c>
    </row>
    <row r="57" spans="1:29" s="2" customFormat="1" x14ac:dyDescent="0.35">
      <c r="A57" s="54"/>
      <c r="B57" s="54"/>
      <c r="C57" s="54"/>
      <c r="D57" s="54"/>
      <c r="E57" s="54"/>
      <c r="F57" s="55"/>
      <c r="G57" s="55"/>
      <c r="H57" s="55"/>
      <c r="I57" s="55"/>
      <c r="J57" s="55"/>
      <c r="K57" s="55"/>
      <c r="L57" s="55"/>
      <c r="M57" s="55"/>
      <c r="N57" s="55"/>
      <c r="O57" s="55"/>
      <c r="P57" s="55"/>
      <c r="Q57" s="55"/>
      <c r="R57" s="55"/>
      <c r="S57" s="55"/>
      <c r="T57" s="55"/>
      <c r="U57" s="55"/>
      <c r="V57" s="55"/>
      <c r="W57" s="55"/>
      <c r="X57" s="55"/>
      <c r="Y57" s="55"/>
      <c r="Z57" s="55"/>
      <c r="AA57" s="55"/>
      <c r="AB57" s="55"/>
      <c r="AC57" s="55"/>
    </row>
    <row r="58" spans="1:29" s="2" customFormat="1" x14ac:dyDescent="0.35">
      <c r="A58" s="54"/>
      <c r="B58" s="54"/>
      <c r="C58" s="54"/>
      <c r="D58" s="54"/>
      <c r="E58" s="54"/>
      <c r="F58" s="55"/>
      <c r="G58" s="55"/>
      <c r="H58" s="55"/>
      <c r="I58" s="55"/>
      <c r="J58" s="55"/>
      <c r="K58" s="55"/>
      <c r="L58" s="55"/>
      <c r="M58" s="55"/>
      <c r="N58" s="55"/>
      <c r="O58" s="55"/>
      <c r="P58" s="55"/>
      <c r="Q58" s="55"/>
      <c r="R58" s="55"/>
      <c r="S58" s="55"/>
      <c r="T58" s="55"/>
      <c r="U58" s="55"/>
      <c r="V58" s="55"/>
      <c r="W58" s="55"/>
      <c r="X58" s="55"/>
      <c r="Y58" s="55"/>
      <c r="Z58" s="55"/>
      <c r="AA58" s="55"/>
      <c r="AB58" s="55"/>
      <c r="AC58" s="55"/>
    </row>
    <row r="59" spans="1:29" s="2" customFormat="1" x14ac:dyDescent="0.35">
      <c r="A59" s="54"/>
      <c r="B59" s="54"/>
      <c r="C59" s="54"/>
      <c r="D59" s="54"/>
      <c r="E59" s="54"/>
      <c r="F59" s="55"/>
      <c r="G59" s="55"/>
      <c r="H59" s="55"/>
      <c r="I59" s="55"/>
      <c r="J59" s="55"/>
      <c r="K59" s="55"/>
      <c r="L59" s="55"/>
      <c r="M59" s="55"/>
      <c r="N59" s="55"/>
      <c r="O59" s="55"/>
      <c r="P59" s="55"/>
      <c r="Q59" s="55"/>
      <c r="R59" s="55"/>
      <c r="S59" s="55"/>
      <c r="T59" s="55"/>
      <c r="U59" s="55"/>
      <c r="V59" s="55"/>
      <c r="W59" s="55"/>
      <c r="X59" s="55"/>
      <c r="Y59" s="55"/>
      <c r="Z59" s="55"/>
      <c r="AA59" s="55"/>
      <c r="AB59" s="55"/>
      <c r="AC59" s="55"/>
    </row>
    <row r="60" spans="1:29" s="2" customFormat="1" x14ac:dyDescent="0.35">
      <c r="A60" s="54"/>
      <c r="B60" s="54"/>
      <c r="C60" s="54"/>
      <c r="D60" s="54"/>
      <c r="E60" s="54"/>
      <c r="F60" s="55"/>
      <c r="G60" s="55"/>
      <c r="H60" s="55"/>
      <c r="I60" s="55"/>
      <c r="J60" s="55"/>
      <c r="K60" s="55"/>
      <c r="L60" s="55"/>
      <c r="M60" s="55"/>
      <c r="N60" s="55"/>
      <c r="O60" s="55"/>
      <c r="P60" s="55"/>
      <c r="Q60" s="55"/>
      <c r="R60" s="55"/>
      <c r="S60" s="55"/>
      <c r="T60" s="55"/>
      <c r="U60" s="55"/>
      <c r="V60" s="55"/>
      <c r="W60" s="55"/>
      <c r="X60" s="55"/>
      <c r="Y60" s="55"/>
      <c r="Z60" s="55"/>
      <c r="AA60" s="55"/>
      <c r="AB60" s="55"/>
      <c r="AC60" s="55"/>
    </row>
    <row r="61" spans="1:29" s="2" customFormat="1" x14ac:dyDescent="0.35">
      <c r="A61" s="54"/>
      <c r="B61" s="54"/>
      <c r="C61" s="54"/>
      <c r="D61" s="54"/>
      <c r="E61" s="54"/>
      <c r="F61" s="55"/>
      <c r="G61" s="55"/>
      <c r="H61" s="55"/>
      <c r="I61" s="55"/>
      <c r="J61" s="55"/>
      <c r="K61" s="55"/>
      <c r="L61" s="55"/>
      <c r="M61" s="55"/>
      <c r="N61" s="55"/>
      <c r="O61" s="55"/>
      <c r="P61" s="55"/>
      <c r="Q61" s="55"/>
      <c r="R61" s="55"/>
      <c r="S61" s="55"/>
      <c r="T61" s="55"/>
      <c r="U61" s="55"/>
      <c r="V61" s="55"/>
      <c r="W61" s="55"/>
      <c r="X61" s="55"/>
      <c r="Y61" s="55"/>
      <c r="Z61" s="55"/>
      <c r="AA61" s="55"/>
      <c r="AB61" s="55"/>
      <c r="AC61" s="55"/>
    </row>
    <row r="62" spans="1:29" s="2" customFormat="1" x14ac:dyDescent="0.35">
      <c r="A62" s="54"/>
      <c r="B62" s="54"/>
      <c r="C62" s="54"/>
      <c r="D62" s="54"/>
      <c r="E62" s="54"/>
      <c r="F62" s="55"/>
      <c r="G62" s="55"/>
      <c r="H62" s="55"/>
      <c r="I62" s="55"/>
      <c r="J62" s="55"/>
      <c r="K62" s="55"/>
      <c r="L62" s="55"/>
      <c r="M62" s="55"/>
      <c r="N62" s="55"/>
      <c r="O62" s="55"/>
      <c r="P62" s="55"/>
      <c r="Q62" s="55"/>
      <c r="R62" s="55"/>
      <c r="S62" s="55"/>
      <c r="T62" s="55"/>
      <c r="U62" s="55"/>
      <c r="V62" s="55"/>
      <c r="W62" s="55"/>
      <c r="X62" s="55"/>
      <c r="Y62" s="55"/>
      <c r="Z62" s="55"/>
      <c r="AA62" s="55"/>
      <c r="AB62" s="55"/>
      <c r="AC62" s="55"/>
    </row>
    <row r="63" spans="1:29" s="2" customFormat="1" x14ac:dyDescent="0.35">
      <c r="A63" s="54"/>
      <c r="B63" s="54"/>
      <c r="C63" s="54"/>
      <c r="D63" s="54"/>
      <c r="E63" s="54"/>
      <c r="F63" s="55"/>
      <c r="G63" s="55"/>
      <c r="H63" s="55"/>
      <c r="I63" s="55"/>
      <c r="J63" s="55"/>
      <c r="K63" s="55"/>
      <c r="L63" s="55"/>
      <c r="M63" s="55"/>
      <c r="N63" s="55"/>
      <c r="O63" s="55"/>
      <c r="P63" s="55"/>
      <c r="Q63" s="55"/>
      <c r="R63" s="55"/>
      <c r="S63" s="55"/>
      <c r="T63" s="55"/>
      <c r="U63" s="55"/>
      <c r="V63" s="55"/>
      <c r="W63" s="55"/>
      <c r="X63" s="55"/>
      <c r="Y63" s="55"/>
      <c r="Z63" s="55"/>
      <c r="AA63" s="55"/>
      <c r="AB63" s="55"/>
      <c r="AC63" s="55"/>
    </row>
    <row r="64" spans="1:29" x14ac:dyDescent="0.35">
      <c r="A64" s="54"/>
      <c r="B64" s="54"/>
      <c r="C64" s="54"/>
      <c r="D64" s="54"/>
      <c r="E64" s="54"/>
    </row>
    <row r="65" spans="1:5" x14ac:dyDescent="0.35">
      <c r="A65" s="54"/>
      <c r="B65" s="54"/>
      <c r="C65" s="54"/>
      <c r="D65" s="54"/>
      <c r="E65" s="54"/>
    </row>
    <row r="66" spans="1:5" x14ac:dyDescent="0.35">
      <c r="A66" s="54"/>
      <c r="B66" s="54"/>
      <c r="C66" s="54"/>
      <c r="D66" s="54"/>
      <c r="E66" s="54"/>
    </row>
    <row r="67" spans="1:5" x14ac:dyDescent="0.35">
      <c r="A67" s="54"/>
      <c r="B67" s="54"/>
      <c r="C67" s="54"/>
      <c r="D67" s="54"/>
      <c r="E67" s="54"/>
    </row>
    <row r="68" spans="1:5" x14ac:dyDescent="0.35">
      <c r="A68" s="54"/>
      <c r="B68" s="54"/>
      <c r="C68" s="54"/>
      <c r="D68" s="54"/>
      <c r="E68" s="54"/>
    </row>
    <row r="69" spans="1:5" x14ac:dyDescent="0.35">
      <c r="A69" s="54"/>
      <c r="B69" s="54"/>
      <c r="C69" s="54"/>
      <c r="D69" s="54"/>
      <c r="E69" s="54"/>
    </row>
    <row r="70" spans="1:5" x14ac:dyDescent="0.35">
      <c r="A70" s="54"/>
      <c r="B70" s="54"/>
      <c r="C70" s="54"/>
      <c r="D70" s="54"/>
      <c r="E70" s="54"/>
    </row>
    <row r="71" spans="1:5" x14ac:dyDescent="0.35">
      <c r="A71" s="54"/>
      <c r="B71" s="54"/>
      <c r="C71" s="54"/>
      <c r="D71" s="54"/>
      <c r="E71" s="54"/>
    </row>
    <row r="72" spans="1:5" x14ac:dyDescent="0.35">
      <c r="A72" s="54"/>
      <c r="B72" s="54"/>
      <c r="C72" s="54"/>
      <c r="D72" s="54"/>
      <c r="E72" s="54"/>
    </row>
    <row r="73" spans="1:5" x14ac:dyDescent="0.35">
      <c r="A73" s="54"/>
      <c r="B73" s="54"/>
      <c r="C73" s="54"/>
      <c r="D73" s="54"/>
      <c r="E73" s="54"/>
    </row>
    <row r="74" spans="1:5" x14ac:dyDescent="0.35">
      <c r="A74" s="54"/>
      <c r="B74" s="54"/>
      <c r="C74" s="54"/>
      <c r="D74" s="54"/>
      <c r="E74" s="54"/>
    </row>
    <row r="75" spans="1:5" x14ac:dyDescent="0.35">
      <c r="A75" s="54"/>
      <c r="B75" s="54"/>
      <c r="C75" s="54"/>
      <c r="D75" s="54"/>
      <c r="E75" s="54"/>
    </row>
    <row r="76" spans="1:5" x14ac:dyDescent="0.35">
      <c r="A76" s="54"/>
      <c r="B76" s="54"/>
      <c r="C76" s="54"/>
      <c r="D76" s="54"/>
      <c r="E76" s="54"/>
    </row>
    <row r="77" spans="1:5" x14ac:dyDescent="0.35">
      <c r="A77" s="54"/>
      <c r="B77" s="54"/>
      <c r="C77" s="54"/>
      <c r="D77" s="54"/>
      <c r="E77" s="54"/>
    </row>
    <row r="78" spans="1:5" x14ac:dyDescent="0.35">
      <c r="A78" s="54"/>
      <c r="B78" s="54"/>
      <c r="C78" s="54"/>
      <c r="D78" s="54"/>
      <c r="E78" s="54"/>
    </row>
    <row r="79" spans="1:5" x14ac:dyDescent="0.35">
      <c r="A79" s="54"/>
      <c r="B79" s="54"/>
      <c r="C79" s="54"/>
      <c r="D79" s="54"/>
      <c r="E79" s="54"/>
    </row>
    <row r="80" spans="1:5" x14ac:dyDescent="0.35">
      <c r="A80" s="54"/>
      <c r="B80" s="54"/>
      <c r="C80" s="54"/>
      <c r="D80" s="54"/>
      <c r="E80" s="54"/>
    </row>
    <row r="81" spans="1:5" x14ac:dyDescent="0.35">
      <c r="A81" s="54"/>
      <c r="B81" s="54"/>
      <c r="C81" s="54"/>
      <c r="D81" s="54"/>
      <c r="E81" s="54"/>
    </row>
    <row r="82" spans="1:5" x14ac:dyDescent="0.35">
      <c r="A82" s="54"/>
      <c r="B82" s="54"/>
      <c r="C82" s="54"/>
      <c r="D82" s="54"/>
      <c r="E82" s="54"/>
    </row>
    <row r="83" spans="1:5" x14ac:dyDescent="0.35">
      <c r="A83" s="54"/>
      <c r="B83" s="54"/>
      <c r="C83" s="54"/>
      <c r="D83" s="54"/>
      <c r="E83" s="54"/>
    </row>
    <row r="84" spans="1:5" x14ac:dyDescent="0.35">
      <c r="A84" s="54"/>
      <c r="B84" s="54"/>
      <c r="C84" s="54"/>
      <c r="D84" s="54"/>
      <c r="E84" s="54"/>
    </row>
    <row r="85" spans="1:5" x14ac:dyDescent="0.35">
      <c r="A85" s="54"/>
      <c r="B85" s="54"/>
      <c r="C85" s="54"/>
      <c r="D85" s="54"/>
      <c r="E85" s="54"/>
    </row>
    <row r="86" spans="1:5" x14ac:dyDescent="0.35">
      <c r="A86" s="54"/>
      <c r="B86" s="54"/>
      <c r="C86" s="54"/>
      <c r="D86" s="54"/>
      <c r="E86" s="54"/>
    </row>
    <row r="87" spans="1:5" x14ac:dyDescent="0.35">
      <c r="A87" s="54"/>
      <c r="B87" s="54"/>
      <c r="C87" s="54"/>
      <c r="D87" s="54"/>
      <c r="E87" s="54"/>
    </row>
    <row r="88" spans="1:5" x14ac:dyDescent="0.35">
      <c r="A88" s="54"/>
      <c r="B88" s="54"/>
      <c r="C88" s="54"/>
      <c r="D88" s="54"/>
      <c r="E88" s="54"/>
    </row>
    <row r="89" spans="1:5" x14ac:dyDescent="0.35">
      <c r="A89" s="54"/>
      <c r="B89" s="54"/>
      <c r="C89" s="54"/>
      <c r="D89" s="54"/>
      <c r="E89" s="54"/>
    </row>
    <row r="90" spans="1:5" x14ac:dyDescent="0.35">
      <c r="A90" s="54"/>
      <c r="B90" s="54"/>
      <c r="C90" s="54"/>
      <c r="D90" s="54"/>
      <c r="E90" s="54"/>
    </row>
    <row r="91" spans="1:5" x14ac:dyDescent="0.35">
      <c r="A91" s="54"/>
      <c r="B91" s="54"/>
      <c r="C91" s="54"/>
      <c r="D91" s="54"/>
      <c r="E91" s="54"/>
    </row>
    <row r="92" spans="1:5" x14ac:dyDescent="0.35">
      <c r="A92" s="54"/>
      <c r="B92" s="54"/>
      <c r="C92" s="54"/>
      <c r="D92" s="54"/>
      <c r="E92" s="54"/>
    </row>
    <row r="93" spans="1:5" x14ac:dyDescent="0.35">
      <c r="A93" s="54"/>
      <c r="B93" s="54"/>
      <c r="C93" s="54"/>
      <c r="D93" s="54"/>
      <c r="E93" s="54"/>
    </row>
    <row r="94" spans="1:5" x14ac:dyDescent="0.35">
      <c r="A94" s="54"/>
      <c r="B94" s="54"/>
      <c r="C94" s="54"/>
      <c r="D94" s="54"/>
      <c r="E94" s="54"/>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AZ120"/>
  <sheetViews>
    <sheetView zoomScaleNormal="100" workbookViewId="0">
      <selection activeCell="Q7" sqref="Q7"/>
    </sheetView>
  </sheetViews>
  <sheetFormatPr baseColWidth="10" defaultColWidth="10.90625" defaultRowHeight="14" x14ac:dyDescent="0.3"/>
  <cols>
    <col min="1" max="1" width="14.54296875" style="168" customWidth="1"/>
    <col min="2" max="2" width="6.7265625" style="168" customWidth="1"/>
    <col min="3" max="3" width="4.81640625" style="168" customWidth="1"/>
    <col min="4" max="5" width="6.7265625" style="168" customWidth="1"/>
    <col min="6" max="6" width="4.81640625" style="168" customWidth="1"/>
    <col min="7" max="8" width="6.7265625" style="168" customWidth="1"/>
    <col min="9" max="9" width="4.81640625" style="168" customWidth="1"/>
    <col min="10" max="13" width="6.7265625" style="168" customWidth="1"/>
    <col min="14" max="14" width="23.08984375" style="168" customWidth="1"/>
    <col min="15" max="15" width="7.7265625" style="168" hidden="1" customWidth="1"/>
    <col min="16" max="28" width="9.90625" style="168" customWidth="1"/>
    <col min="29" max="29" width="8.08984375" style="168" hidden="1" customWidth="1"/>
    <col min="30" max="41" width="9.36328125" style="168" customWidth="1"/>
    <col min="42" max="52" width="10.90625" style="167"/>
    <col min="53" max="16384" width="10.90625" style="168"/>
  </cols>
  <sheetData>
    <row r="1" spans="1:41" ht="15.5" customHeight="1" x14ac:dyDescent="0.3">
      <c r="A1" s="237" t="s">
        <v>263</v>
      </c>
      <c r="B1" s="238"/>
      <c r="C1" s="238"/>
      <c r="D1" s="238"/>
      <c r="E1" s="238"/>
      <c r="F1" s="238"/>
      <c r="G1" s="238"/>
      <c r="H1" s="238"/>
      <c r="I1" s="238"/>
      <c r="J1" s="238"/>
      <c r="K1" s="238"/>
      <c r="L1" s="238"/>
      <c r="M1" s="238"/>
      <c r="N1" s="239"/>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row>
    <row r="2" spans="1:41" ht="42" customHeight="1" x14ac:dyDescent="0.3">
      <c r="A2" s="343" t="s">
        <v>269</v>
      </c>
      <c r="B2" s="344"/>
      <c r="C2" s="344"/>
      <c r="D2" s="344"/>
      <c r="E2" s="344"/>
      <c r="F2" s="344"/>
      <c r="G2" s="344"/>
      <c r="H2" s="344"/>
      <c r="I2" s="344"/>
      <c r="J2" s="344"/>
      <c r="K2" s="344"/>
      <c r="L2" s="344"/>
      <c r="M2" s="344"/>
      <c r="N2" s="345"/>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row>
    <row r="3" spans="1:41" ht="15" customHeight="1" thickBot="1" x14ac:dyDescent="0.35">
      <c r="A3" s="336"/>
      <c r="B3" s="337"/>
      <c r="C3" s="337"/>
      <c r="D3" s="337"/>
      <c r="E3" s="337"/>
      <c r="F3" s="337"/>
      <c r="G3" s="337"/>
      <c r="H3" s="337"/>
      <c r="I3" s="337"/>
      <c r="J3" s="337"/>
      <c r="K3" s="57"/>
      <c r="L3" s="57"/>
      <c r="M3" s="57"/>
      <c r="N3" s="78"/>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row>
    <row r="4" spans="1:41" ht="16" customHeight="1" thickBot="1" x14ac:dyDescent="0.35">
      <c r="A4" s="330" t="s">
        <v>97</v>
      </c>
      <c r="B4" s="328" t="s">
        <v>94</v>
      </c>
      <c r="C4" s="328"/>
      <c r="D4" s="328"/>
      <c r="E4" s="328"/>
      <c r="F4" s="328"/>
      <c r="G4" s="328"/>
      <c r="H4" s="328"/>
      <c r="I4" s="328"/>
      <c r="J4" s="328"/>
      <c r="K4" s="328"/>
      <c r="L4" s="328"/>
      <c r="M4" s="328"/>
      <c r="N4" s="329"/>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row>
    <row r="5" spans="1:41" ht="15" customHeight="1" thickBot="1" x14ac:dyDescent="0.35">
      <c r="A5" s="331"/>
      <c r="B5" s="341" t="s">
        <v>255</v>
      </c>
      <c r="C5" s="342"/>
      <c r="D5" s="342"/>
      <c r="E5" s="342"/>
      <c r="F5" s="342"/>
      <c r="G5" s="342"/>
      <c r="H5" s="342"/>
      <c r="I5" s="342"/>
      <c r="J5" s="342"/>
      <c r="K5" s="333" t="s">
        <v>95</v>
      </c>
      <c r="L5" s="334"/>
      <c r="M5" s="335"/>
      <c r="N5" s="339" t="s">
        <v>50</v>
      </c>
      <c r="O5" s="266">
        <f>'General Farm Data'!$B$21</f>
        <v>2015</v>
      </c>
      <c r="P5" s="267"/>
      <c r="Q5" s="267"/>
      <c r="R5" s="267"/>
      <c r="S5" s="267"/>
      <c r="T5" s="267"/>
      <c r="U5" s="267"/>
      <c r="V5" s="268">
        <f>'General Farm Data'!$B$22</f>
        <v>2016</v>
      </c>
      <c r="W5" s="269"/>
      <c r="X5" s="269"/>
      <c r="Y5" s="269"/>
      <c r="Z5" s="269"/>
      <c r="AA5" s="269"/>
      <c r="AB5" s="269"/>
      <c r="AC5" s="270">
        <f>'General Farm Data'!$B$23</f>
        <v>2017</v>
      </c>
      <c r="AD5" s="271"/>
      <c r="AE5" s="271"/>
      <c r="AF5" s="271"/>
      <c r="AG5" s="271"/>
      <c r="AH5" s="271"/>
      <c r="AI5" s="271"/>
      <c r="AJ5" s="272" t="s">
        <v>92</v>
      </c>
      <c r="AK5" s="273"/>
      <c r="AL5" s="273"/>
      <c r="AM5" s="273"/>
      <c r="AN5" s="273"/>
      <c r="AO5" s="273"/>
    </row>
    <row r="6" spans="1:41" ht="16" customHeight="1" thickBot="1" x14ac:dyDescent="0.35">
      <c r="A6" s="331"/>
      <c r="B6" s="262">
        <f>'General Farm Data'!$B$21</f>
        <v>2015</v>
      </c>
      <c r="C6" s="262"/>
      <c r="D6" s="263"/>
      <c r="E6" s="262">
        <f>'General Farm Data'!$B$22</f>
        <v>2016</v>
      </c>
      <c r="F6" s="262"/>
      <c r="G6" s="263"/>
      <c r="H6" s="262">
        <f>'General Farm Data'!$B$23</f>
        <v>2017</v>
      </c>
      <c r="I6" s="262"/>
      <c r="J6" s="263"/>
      <c r="K6" s="336"/>
      <c r="L6" s="337"/>
      <c r="M6" s="338"/>
      <c r="N6" s="340"/>
      <c r="O6" s="274" t="s">
        <v>24</v>
      </c>
      <c r="P6" s="274" t="s">
        <v>96</v>
      </c>
      <c r="Q6" s="23" t="s">
        <v>8</v>
      </c>
      <c r="R6" s="23" t="s">
        <v>9</v>
      </c>
      <c r="S6" s="23" t="s">
        <v>10</v>
      </c>
      <c r="T6" s="23" t="s">
        <v>12</v>
      </c>
      <c r="U6" s="23" t="s">
        <v>13</v>
      </c>
      <c r="V6" s="276" t="s">
        <v>24</v>
      </c>
      <c r="W6" s="276" t="s">
        <v>96</v>
      </c>
      <c r="X6" s="26" t="s">
        <v>8</v>
      </c>
      <c r="Y6" s="26" t="s">
        <v>9</v>
      </c>
      <c r="Z6" s="26" t="s">
        <v>10</v>
      </c>
      <c r="AA6" s="26" t="s">
        <v>12</v>
      </c>
      <c r="AB6" s="26" t="s">
        <v>13</v>
      </c>
      <c r="AC6" s="278" t="s">
        <v>24</v>
      </c>
      <c r="AD6" s="278" t="s">
        <v>96</v>
      </c>
      <c r="AE6" s="30" t="s">
        <v>8</v>
      </c>
      <c r="AF6" s="30" t="s">
        <v>9</v>
      </c>
      <c r="AG6" s="30" t="s">
        <v>10</v>
      </c>
      <c r="AH6" s="30" t="s">
        <v>12</v>
      </c>
      <c r="AI6" s="30" t="s">
        <v>13</v>
      </c>
      <c r="AJ6" s="280" t="s">
        <v>96</v>
      </c>
      <c r="AK6" s="28" t="s">
        <v>8</v>
      </c>
      <c r="AL6" s="28" t="s">
        <v>9</v>
      </c>
      <c r="AM6" s="28" t="s">
        <v>10</v>
      </c>
      <c r="AN6" s="28" t="s">
        <v>12</v>
      </c>
      <c r="AO6" s="28" t="s">
        <v>13</v>
      </c>
    </row>
    <row r="7" spans="1:41" ht="26.5" customHeight="1" thickBot="1" x14ac:dyDescent="0.35">
      <c r="A7" s="332"/>
      <c r="B7" s="12" t="s">
        <v>225</v>
      </c>
      <c r="C7" s="12" t="s">
        <v>1</v>
      </c>
      <c r="D7" s="12" t="s">
        <v>54</v>
      </c>
      <c r="E7" s="12" t="s">
        <v>225</v>
      </c>
      <c r="F7" s="12" t="s">
        <v>1</v>
      </c>
      <c r="G7" s="12" t="s">
        <v>54</v>
      </c>
      <c r="H7" s="12" t="s">
        <v>225</v>
      </c>
      <c r="I7" s="12" t="s">
        <v>1</v>
      </c>
      <c r="J7" s="12" t="s">
        <v>54</v>
      </c>
      <c r="K7" s="14">
        <f>'General Farm Data'!$B$21</f>
        <v>2015</v>
      </c>
      <c r="L7" s="14">
        <f>'General Farm Data'!$B$22</f>
        <v>2016</v>
      </c>
      <c r="M7" s="14">
        <f>'General Farm Data'!$B$23</f>
        <v>2017</v>
      </c>
      <c r="N7" s="336"/>
      <c r="O7" s="275"/>
      <c r="P7" s="275"/>
      <c r="Q7" s="25" t="s">
        <v>272</v>
      </c>
      <c r="R7" s="25" t="s">
        <v>272</v>
      </c>
      <c r="S7" s="25" t="s">
        <v>272</v>
      </c>
      <c r="T7" s="25" t="s">
        <v>272</v>
      </c>
      <c r="U7" s="25" t="s">
        <v>272</v>
      </c>
      <c r="V7" s="277"/>
      <c r="W7" s="277"/>
      <c r="X7" s="27" t="s">
        <v>272</v>
      </c>
      <c r="Y7" s="27" t="s">
        <v>272</v>
      </c>
      <c r="Z7" s="27" t="s">
        <v>272</v>
      </c>
      <c r="AA7" s="27" t="s">
        <v>272</v>
      </c>
      <c r="AB7" s="27" t="s">
        <v>272</v>
      </c>
      <c r="AC7" s="279"/>
      <c r="AD7" s="279"/>
      <c r="AE7" s="32" t="s">
        <v>272</v>
      </c>
      <c r="AF7" s="32" t="s">
        <v>272</v>
      </c>
      <c r="AG7" s="32" t="s">
        <v>272</v>
      </c>
      <c r="AH7" s="32" t="s">
        <v>272</v>
      </c>
      <c r="AI7" s="32" t="s">
        <v>272</v>
      </c>
      <c r="AJ7" s="281"/>
      <c r="AK7" s="29" t="s">
        <v>272</v>
      </c>
      <c r="AL7" s="29" t="s">
        <v>272</v>
      </c>
      <c r="AM7" s="29" t="s">
        <v>272</v>
      </c>
      <c r="AN7" s="29" t="s">
        <v>272</v>
      </c>
      <c r="AO7" s="29" t="s">
        <v>272</v>
      </c>
    </row>
    <row r="8" spans="1:41" ht="20" customHeight="1" thickBot="1" x14ac:dyDescent="0.35">
      <c r="A8" s="92">
        <v>1</v>
      </c>
      <c r="B8" s="131"/>
      <c r="C8" s="131"/>
      <c r="D8" s="84">
        <f>B8*C8</f>
        <v>0</v>
      </c>
      <c r="E8" s="131"/>
      <c r="F8" s="131"/>
      <c r="G8" s="84">
        <f>F8*E8</f>
        <v>0</v>
      </c>
      <c r="H8" s="131"/>
      <c r="I8" s="131"/>
      <c r="J8" s="84">
        <f>H8*I8</f>
        <v>0</v>
      </c>
      <c r="K8" s="132"/>
      <c r="L8" s="132"/>
      <c r="M8" s="132"/>
      <c r="N8" s="133"/>
      <c r="O8" s="10">
        <f>INDEX('Nutrient Contents'!$C$54:$C$104,A8)</f>
        <v>1</v>
      </c>
      <c r="P8" s="10">
        <f>IF(K8&gt;0,K8,D8)*1000</f>
        <v>0</v>
      </c>
      <c r="Q8" s="10">
        <f>INDEX('Nutrient Contents'!$H$54:$H$104,'Plant Output'!O8)*'Plant Output'!P8/100</f>
        <v>0</v>
      </c>
      <c r="R8" s="10">
        <f>INDEX('Nutrient Contents'!$I$54:$I$104,'Plant Output'!O8)*'Plant Output'!P8/100</f>
        <v>0</v>
      </c>
      <c r="S8" s="10">
        <f>INDEX('Nutrient Contents'!$J$54:$J$104,'Plant Output'!O8)*'Plant Output'!P8/100</f>
        <v>0</v>
      </c>
      <c r="T8" s="10">
        <f>INDEX('Nutrient Contents'!$L$54:$L$104,'Plant Output'!O8)*'Plant Output'!P8/100</f>
        <v>0</v>
      </c>
      <c r="U8" s="10">
        <f>INDEX('Nutrient Contents'!$M$54:$M$104,'Plant Output'!O8)*'Plant Output'!P8/100</f>
        <v>0</v>
      </c>
      <c r="V8" s="10">
        <f>INDEX('Nutrient Contents'!$C$54:$C$104,A8)</f>
        <v>1</v>
      </c>
      <c r="W8" s="10">
        <f t="shared" ref="W8:W34" si="0">IF(L8&gt;0,L8,G8)*1000</f>
        <v>0</v>
      </c>
      <c r="X8" s="10">
        <f>INDEX('Nutrient Contents'!$H$54:$H$104,'Plant Output'!V8)*'Plant Output'!W8/100</f>
        <v>0</v>
      </c>
      <c r="Y8" s="10">
        <f>INDEX('Nutrient Contents'!$I$54:$I$104,'Plant Output'!V8)*'Plant Output'!W8/100</f>
        <v>0</v>
      </c>
      <c r="Z8" s="10">
        <f>INDEX('Nutrient Contents'!$J$54:$J$104,'Plant Output'!V8)*'Plant Output'!W8/100</f>
        <v>0</v>
      </c>
      <c r="AA8" s="10">
        <f>INDEX('Nutrient Contents'!$L$54:$L$104,'Plant Output'!V8)*'Plant Output'!W8/100</f>
        <v>0</v>
      </c>
      <c r="AB8" s="10">
        <f>INDEX('Nutrient Contents'!$M$54:$M$104,'Plant Output'!V8)*'Plant Output'!W8/100</f>
        <v>0</v>
      </c>
      <c r="AC8" s="10">
        <f>INDEX('Nutrient Contents'!$C$54:$C$104,A8)</f>
        <v>1</v>
      </c>
      <c r="AD8" s="10">
        <f t="shared" ref="AD8:AD34" si="1">IF(M8&gt;0,M8,J8)*1000</f>
        <v>0</v>
      </c>
      <c r="AE8" s="10">
        <f>INDEX('Nutrient Contents'!$H$54:$H$104,'Plant Output'!AC8)*'Plant Output'!AD8/100</f>
        <v>0</v>
      </c>
      <c r="AF8" s="10">
        <f>INDEX('Nutrient Contents'!$I$54:$I$104,'Plant Output'!AC8)*'Plant Output'!AD8/100</f>
        <v>0</v>
      </c>
      <c r="AG8" s="10">
        <f>INDEX('Nutrient Contents'!$J$54:$J$104,'Plant Output'!AC8)*'Plant Output'!AD8/100</f>
        <v>0</v>
      </c>
      <c r="AH8" s="10">
        <f>INDEX('Nutrient Contents'!$L$54:$L$104,'Plant Output'!AC8)*'Plant Output'!AD8/100</f>
        <v>0</v>
      </c>
      <c r="AI8" s="10">
        <f>INDEX('Nutrient Contents'!$M$54:$M$104,'Plant Output'!AC8)*'Plant Output'!AD8/100</f>
        <v>0</v>
      </c>
      <c r="AJ8" s="11">
        <f t="shared" ref="AJ8:AJ34" si="2">AVERAGE(AD8,P8,W8)</f>
        <v>0</v>
      </c>
      <c r="AK8" s="10">
        <f t="shared" ref="AK8:AK34" si="3">AVERAGE(AE8,Q8,X8)</f>
        <v>0</v>
      </c>
      <c r="AL8" s="10">
        <f t="shared" ref="AL8:AL34" si="4">AVERAGE(AF8,R8,Y8)</f>
        <v>0</v>
      </c>
      <c r="AM8" s="10">
        <f t="shared" ref="AM8:AM34" si="5">AVERAGE(AG8,S8,Z8)</f>
        <v>0</v>
      </c>
      <c r="AN8" s="10">
        <f t="shared" ref="AN8:AN34" si="6">AVERAGE(AH8,T8,AA8)</f>
        <v>0</v>
      </c>
      <c r="AO8" s="10">
        <f t="shared" ref="AO8:AO34" si="7">AVERAGE(AI8,U8,AB8)</f>
        <v>0</v>
      </c>
    </row>
    <row r="9" spans="1:41" ht="20" customHeight="1" thickBot="1" x14ac:dyDescent="0.35">
      <c r="A9" s="92">
        <v>3</v>
      </c>
      <c r="B9" s="131"/>
      <c r="C9" s="131"/>
      <c r="D9" s="84">
        <f t="shared" ref="D9:D34" si="8">B9*C9</f>
        <v>0</v>
      </c>
      <c r="E9" s="131"/>
      <c r="F9" s="131"/>
      <c r="G9" s="84">
        <f t="shared" ref="G9:G34" si="9">F9*E9</f>
        <v>0</v>
      </c>
      <c r="H9" s="131"/>
      <c r="I9" s="131"/>
      <c r="J9" s="84">
        <f t="shared" ref="J9:J34" si="10">H9*I9</f>
        <v>0</v>
      </c>
      <c r="K9" s="132"/>
      <c r="L9" s="132"/>
      <c r="M9" s="132"/>
      <c r="N9" s="133"/>
      <c r="O9" s="10">
        <f>INDEX('Nutrient Contents'!$C$54:$C$104,A9)</f>
        <v>3</v>
      </c>
      <c r="P9" s="10">
        <f t="shared" ref="P9:P34" si="11">IF(K9&gt;0,K9,D9)*1000</f>
        <v>0</v>
      </c>
      <c r="Q9" s="10">
        <f>INDEX('Nutrient Contents'!$H$54:$H$104,'Plant Output'!O9)*'Plant Output'!P9/100</f>
        <v>0</v>
      </c>
      <c r="R9" s="10">
        <f>INDEX('Nutrient Contents'!$I$54:$I$104,'Plant Output'!O9)*'Plant Output'!P9/100</f>
        <v>0</v>
      </c>
      <c r="S9" s="10">
        <f>INDEX('Nutrient Contents'!$J$54:$J$104,'Plant Output'!O9)*'Plant Output'!P9/100</f>
        <v>0</v>
      </c>
      <c r="T9" s="10">
        <f>INDEX('Nutrient Contents'!$L$54:$L$104,'Plant Output'!O9)*'Plant Output'!P9/100</f>
        <v>0</v>
      </c>
      <c r="U9" s="10">
        <f>INDEX('Nutrient Contents'!$M$54:$M$104,'Plant Output'!O9)*'Plant Output'!P9/100</f>
        <v>0</v>
      </c>
      <c r="V9" s="10">
        <f>INDEX('Nutrient Contents'!$C$54:$C$104,A9)</f>
        <v>3</v>
      </c>
      <c r="W9" s="10">
        <f t="shared" si="0"/>
        <v>0</v>
      </c>
      <c r="X9" s="10">
        <f>INDEX('Nutrient Contents'!$H$54:$H$104,'Plant Output'!V9)*'Plant Output'!W9/100</f>
        <v>0</v>
      </c>
      <c r="Y9" s="10">
        <f>INDEX('Nutrient Contents'!$I$54:$I$104,'Plant Output'!V9)*'Plant Output'!W9/100</f>
        <v>0</v>
      </c>
      <c r="Z9" s="10">
        <f>INDEX('Nutrient Contents'!$J$54:$J$104,'Plant Output'!V9)*'Plant Output'!W9/100</f>
        <v>0</v>
      </c>
      <c r="AA9" s="10">
        <f>INDEX('Nutrient Contents'!$L$54:$L$104,'Plant Output'!V9)*'Plant Output'!W9/100</f>
        <v>0</v>
      </c>
      <c r="AB9" s="10">
        <f>INDEX('Nutrient Contents'!$M$54:$M$104,'Plant Output'!V9)*'Plant Output'!W9/100</f>
        <v>0</v>
      </c>
      <c r="AC9" s="10">
        <f>INDEX('Nutrient Contents'!$C$54:$C$104,A9)</f>
        <v>3</v>
      </c>
      <c r="AD9" s="10">
        <f t="shared" si="1"/>
        <v>0</v>
      </c>
      <c r="AE9" s="10">
        <f>INDEX('Nutrient Contents'!$H$54:$H$104,'Plant Output'!AC9)*'Plant Output'!AD9/100</f>
        <v>0</v>
      </c>
      <c r="AF9" s="10">
        <f>INDEX('Nutrient Contents'!$I$54:$I$104,'Plant Output'!AC9)*'Plant Output'!AD9/100</f>
        <v>0</v>
      </c>
      <c r="AG9" s="10">
        <f>INDEX('Nutrient Contents'!$J$54:$J$104,'Plant Output'!AC9)*'Plant Output'!AD9/100</f>
        <v>0</v>
      </c>
      <c r="AH9" s="10">
        <f>INDEX('Nutrient Contents'!$L$54:$L$104,'Plant Output'!AC9)*'Plant Output'!AD9/100</f>
        <v>0</v>
      </c>
      <c r="AI9" s="10">
        <f>INDEX('Nutrient Contents'!$M$54:$M$104,'Plant Output'!AC9)*'Plant Output'!AD9/100</f>
        <v>0</v>
      </c>
      <c r="AJ9" s="11">
        <f t="shared" si="2"/>
        <v>0</v>
      </c>
      <c r="AK9" s="10">
        <f t="shared" si="3"/>
        <v>0</v>
      </c>
      <c r="AL9" s="10">
        <f t="shared" si="4"/>
        <v>0</v>
      </c>
      <c r="AM9" s="10">
        <f t="shared" si="5"/>
        <v>0</v>
      </c>
      <c r="AN9" s="10">
        <f t="shared" si="6"/>
        <v>0</v>
      </c>
      <c r="AO9" s="10">
        <f t="shared" si="7"/>
        <v>0</v>
      </c>
    </row>
    <row r="10" spans="1:41" ht="20" customHeight="1" thickBot="1" x14ac:dyDescent="0.35">
      <c r="A10" s="92">
        <v>6</v>
      </c>
      <c r="B10" s="131"/>
      <c r="C10" s="131"/>
      <c r="D10" s="84">
        <f t="shared" si="8"/>
        <v>0</v>
      </c>
      <c r="E10" s="131"/>
      <c r="F10" s="131"/>
      <c r="G10" s="84">
        <f t="shared" si="9"/>
        <v>0</v>
      </c>
      <c r="H10" s="131"/>
      <c r="I10" s="131"/>
      <c r="J10" s="84">
        <f t="shared" si="10"/>
        <v>0</v>
      </c>
      <c r="K10" s="132"/>
      <c r="L10" s="132"/>
      <c r="M10" s="132"/>
      <c r="N10" s="133"/>
      <c r="O10" s="10">
        <f>INDEX('Nutrient Contents'!$C$54:$C$104,A10)</f>
        <v>6</v>
      </c>
      <c r="P10" s="10">
        <f t="shared" si="11"/>
        <v>0</v>
      </c>
      <c r="Q10" s="10">
        <f>INDEX('Nutrient Contents'!$H$54:$H$104,'Plant Output'!O10)*'Plant Output'!P10/100</f>
        <v>0</v>
      </c>
      <c r="R10" s="10">
        <f>INDEX('Nutrient Contents'!$I$54:$I$104,'Plant Output'!O10)*'Plant Output'!P10/100</f>
        <v>0</v>
      </c>
      <c r="S10" s="10">
        <f>INDEX('Nutrient Contents'!$J$54:$J$104,'Plant Output'!O10)*'Plant Output'!P10/100</f>
        <v>0</v>
      </c>
      <c r="T10" s="10">
        <f>INDEX('Nutrient Contents'!$L$54:$L$104,'Plant Output'!O10)*'Plant Output'!P10/100</f>
        <v>0</v>
      </c>
      <c r="U10" s="10">
        <f>INDEX('Nutrient Contents'!$M$54:$M$104,'Plant Output'!O10)*'Plant Output'!P10/100</f>
        <v>0</v>
      </c>
      <c r="V10" s="10">
        <f>INDEX('Nutrient Contents'!$C$54:$C$104,A10)</f>
        <v>6</v>
      </c>
      <c r="W10" s="10">
        <f t="shared" si="0"/>
        <v>0</v>
      </c>
      <c r="X10" s="10">
        <f>INDEX('Nutrient Contents'!$H$54:$H$104,'Plant Output'!V10)*'Plant Output'!W10/100</f>
        <v>0</v>
      </c>
      <c r="Y10" s="10">
        <f>INDEX('Nutrient Contents'!$I$54:$I$104,'Plant Output'!V10)*'Plant Output'!W10/100</f>
        <v>0</v>
      </c>
      <c r="Z10" s="10">
        <f>INDEX('Nutrient Contents'!$J$54:$J$104,'Plant Output'!V10)*'Plant Output'!W10/100</f>
        <v>0</v>
      </c>
      <c r="AA10" s="10">
        <f>INDEX('Nutrient Contents'!$L$54:$L$104,'Plant Output'!V10)*'Plant Output'!W10/100</f>
        <v>0</v>
      </c>
      <c r="AB10" s="10">
        <f>INDEX('Nutrient Contents'!$M$54:$M$104,'Plant Output'!V10)*'Plant Output'!W10/100</f>
        <v>0</v>
      </c>
      <c r="AC10" s="10">
        <f>INDEX('Nutrient Contents'!$C$54:$C$104,A10)</f>
        <v>6</v>
      </c>
      <c r="AD10" s="10">
        <f t="shared" si="1"/>
        <v>0</v>
      </c>
      <c r="AE10" s="10">
        <f>INDEX('Nutrient Contents'!$H$54:$H$104,'Plant Output'!AC10)*'Plant Output'!AD10/100</f>
        <v>0</v>
      </c>
      <c r="AF10" s="10">
        <f>INDEX('Nutrient Contents'!$I$54:$I$104,'Plant Output'!AC10)*'Plant Output'!AD10/100</f>
        <v>0</v>
      </c>
      <c r="AG10" s="10">
        <f>INDEX('Nutrient Contents'!$J$54:$J$104,'Plant Output'!AC10)*'Plant Output'!AD10/100</f>
        <v>0</v>
      </c>
      <c r="AH10" s="10">
        <f>INDEX('Nutrient Contents'!$L$54:$L$104,'Plant Output'!AC10)*'Plant Output'!AD10/100</f>
        <v>0</v>
      </c>
      <c r="AI10" s="10">
        <f>INDEX('Nutrient Contents'!$M$54:$M$104,'Plant Output'!AC10)*'Plant Output'!AD10/100</f>
        <v>0</v>
      </c>
      <c r="AJ10" s="11">
        <f t="shared" si="2"/>
        <v>0</v>
      </c>
      <c r="AK10" s="10">
        <f t="shared" si="3"/>
        <v>0</v>
      </c>
      <c r="AL10" s="10">
        <f t="shared" si="4"/>
        <v>0</v>
      </c>
      <c r="AM10" s="10">
        <f t="shared" si="5"/>
        <v>0</v>
      </c>
      <c r="AN10" s="10">
        <f t="shared" si="6"/>
        <v>0</v>
      </c>
      <c r="AO10" s="10">
        <f t="shared" si="7"/>
        <v>0</v>
      </c>
    </row>
    <row r="11" spans="1:41" ht="20" customHeight="1" thickBot="1" x14ac:dyDescent="0.35">
      <c r="A11" s="92">
        <v>17</v>
      </c>
      <c r="B11" s="131"/>
      <c r="C11" s="131"/>
      <c r="D11" s="84">
        <f t="shared" si="8"/>
        <v>0</v>
      </c>
      <c r="E11" s="131"/>
      <c r="F11" s="131"/>
      <c r="G11" s="84">
        <f t="shared" si="9"/>
        <v>0</v>
      </c>
      <c r="H11" s="131"/>
      <c r="I11" s="131"/>
      <c r="J11" s="84">
        <f t="shared" si="10"/>
        <v>0</v>
      </c>
      <c r="K11" s="132"/>
      <c r="L11" s="132"/>
      <c r="M11" s="132"/>
      <c r="N11" s="133"/>
      <c r="O11" s="10">
        <f>INDEX('Nutrient Contents'!$C$54:$C$104,A11)</f>
        <v>17</v>
      </c>
      <c r="P11" s="10">
        <f t="shared" si="11"/>
        <v>0</v>
      </c>
      <c r="Q11" s="10">
        <f>INDEX('Nutrient Contents'!$H$54:$H$104,'Plant Output'!O11)*'Plant Output'!P11/100</f>
        <v>0</v>
      </c>
      <c r="R11" s="10">
        <f>INDEX('Nutrient Contents'!$I$54:$I$104,'Plant Output'!O11)*'Plant Output'!P11/100</f>
        <v>0</v>
      </c>
      <c r="S11" s="10">
        <f>INDEX('Nutrient Contents'!$J$54:$J$104,'Plant Output'!O11)*'Plant Output'!P11/100</f>
        <v>0</v>
      </c>
      <c r="T11" s="10">
        <f>INDEX('Nutrient Contents'!$L$54:$L$104,'Plant Output'!O11)*'Plant Output'!P11/100</f>
        <v>0</v>
      </c>
      <c r="U11" s="10">
        <f>INDEX('Nutrient Contents'!$M$54:$M$104,'Plant Output'!O11)*'Plant Output'!P11/100</f>
        <v>0</v>
      </c>
      <c r="V11" s="10">
        <f>INDEX('Nutrient Contents'!$C$54:$C$104,A11)</f>
        <v>17</v>
      </c>
      <c r="W11" s="10">
        <f t="shared" si="0"/>
        <v>0</v>
      </c>
      <c r="X11" s="10">
        <f>INDEX('Nutrient Contents'!$H$54:$H$104,'Plant Output'!V11)*'Plant Output'!W11/100</f>
        <v>0</v>
      </c>
      <c r="Y11" s="10">
        <f>INDEX('Nutrient Contents'!$I$54:$I$104,'Plant Output'!V11)*'Plant Output'!W11/100</f>
        <v>0</v>
      </c>
      <c r="Z11" s="10">
        <f>INDEX('Nutrient Contents'!$J$54:$J$104,'Plant Output'!V11)*'Plant Output'!W11/100</f>
        <v>0</v>
      </c>
      <c r="AA11" s="10">
        <f>INDEX('Nutrient Contents'!$L$54:$L$104,'Plant Output'!V11)*'Plant Output'!W11/100</f>
        <v>0</v>
      </c>
      <c r="AB11" s="10">
        <f>INDEX('Nutrient Contents'!$M$54:$M$104,'Plant Output'!V11)*'Plant Output'!W11/100</f>
        <v>0</v>
      </c>
      <c r="AC11" s="10">
        <f>INDEX('Nutrient Contents'!$C$54:$C$104,A11)</f>
        <v>17</v>
      </c>
      <c r="AD11" s="10">
        <f t="shared" si="1"/>
        <v>0</v>
      </c>
      <c r="AE11" s="10">
        <f>INDEX('Nutrient Contents'!$H$54:$H$104,'Plant Output'!AC11)*'Plant Output'!AD11/100</f>
        <v>0</v>
      </c>
      <c r="AF11" s="10">
        <f>INDEX('Nutrient Contents'!$I$54:$I$104,'Plant Output'!AC11)*'Plant Output'!AD11/100</f>
        <v>0</v>
      </c>
      <c r="AG11" s="10">
        <f>INDEX('Nutrient Contents'!$J$54:$J$104,'Plant Output'!AC11)*'Plant Output'!AD11/100</f>
        <v>0</v>
      </c>
      <c r="AH11" s="10">
        <f>INDEX('Nutrient Contents'!$L$54:$L$104,'Plant Output'!AC11)*'Plant Output'!AD11/100</f>
        <v>0</v>
      </c>
      <c r="AI11" s="10">
        <f>INDEX('Nutrient Contents'!$M$54:$M$104,'Plant Output'!AC11)*'Plant Output'!AD11/100</f>
        <v>0</v>
      </c>
      <c r="AJ11" s="11">
        <f t="shared" si="2"/>
        <v>0</v>
      </c>
      <c r="AK11" s="10">
        <f t="shared" si="3"/>
        <v>0</v>
      </c>
      <c r="AL11" s="10">
        <f t="shared" si="4"/>
        <v>0</v>
      </c>
      <c r="AM11" s="10">
        <f t="shared" si="5"/>
        <v>0</v>
      </c>
      <c r="AN11" s="10">
        <f t="shared" si="6"/>
        <v>0</v>
      </c>
      <c r="AO11" s="10">
        <f t="shared" si="7"/>
        <v>0</v>
      </c>
    </row>
    <row r="12" spans="1:41" ht="20" customHeight="1" thickBot="1" x14ac:dyDescent="0.35">
      <c r="A12" s="92">
        <v>18</v>
      </c>
      <c r="B12" s="131"/>
      <c r="C12" s="131"/>
      <c r="D12" s="84">
        <f t="shared" si="8"/>
        <v>0</v>
      </c>
      <c r="E12" s="131"/>
      <c r="F12" s="131"/>
      <c r="G12" s="84">
        <f t="shared" si="9"/>
        <v>0</v>
      </c>
      <c r="H12" s="131"/>
      <c r="I12" s="131"/>
      <c r="J12" s="84">
        <f t="shared" si="10"/>
        <v>0</v>
      </c>
      <c r="K12" s="132"/>
      <c r="L12" s="132"/>
      <c r="M12" s="132"/>
      <c r="N12" s="133"/>
      <c r="O12" s="10">
        <f>INDEX('Nutrient Contents'!$C$54:$C$104,A12)</f>
        <v>18</v>
      </c>
      <c r="P12" s="10">
        <f t="shared" si="11"/>
        <v>0</v>
      </c>
      <c r="Q12" s="10">
        <f>INDEX('Nutrient Contents'!$H$54:$H$104,'Plant Output'!O12)*'Plant Output'!P12/100</f>
        <v>0</v>
      </c>
      <c r="R12" s="10">
        <f>INDEX('Nutrient Contents'!$I$54:$I$104,'Plant Output'!O12)*'Plant Output'!P12/100</f>
        <v>0</v>
      </c>
      <c r="S12" s="10">
        <f>INDEX('Nutrient Contents'!$J$54:$J$104,'Plant Output'!O12)*'Plant Output'!P12/100</f>
        <v>0</v>
      </c>
      <c r="T12" s="10">
        <f>INDEX('Nutrient Contents'!$L$54:$L$104,'Plant Output'!O12)*'Plant Output'!P12/100</f>
        <v>0</v>
      </c>
      <c r="U12" s="10">
        <f>INDEX('Nutrient Contents'!$M$54:$M$104,'Plant Output'!O12)*'Plant Output'!P12/100</f>
        <v>0</v>
      </c>
      <c r="V12" s="10">
        <f>INDEX('Nutrient Contents'!$C$54:$C$104,A12)</f>
        <v>18</v>
      </c>
      <c r="W12" s="10">
        <f t="shared" si="0"/>
        <v>0</v>
      </c>
      <c r="X12" s="10">
        <f>INDEX('Nutrient Contents'!$H$54:$H$104,'Plant Output'!V12)*'Plant Output'!W12/100</f>
        <v>0</v>
      </c>
      <c r="Y12" s="10">
        <f>INDEX('Nutrient Contents'!$I$54:$I$104,'Plant Output'!V12)*'Plant Output'!W12/100</f>
        <v>0</v>
      </c>
      <c r="Z12" s="10">
        <f>INDEX('Nutrient Contents'!$J$54:$J$104,'Plant Output'!V12)*'Plant Output'!W12/100</f>
        <v>0</v>
      </c>
      <c r="AA12" s="10">
        <f>INDEX('Nutrient Contents'!$L$54:$L$104,'Plant Output'!V12)*'Plant Output'!W12/100</f>
        <v>0</v>
      </c>
      <c r="AB12" s="10">
        <f>INDEX('Nutrient Contents'!$M$54:$M$104,'Plant Output'!V12)*'Plant Output'!W12/100</f>
        <v>0</v>
      </c>
      <c r="AC12" s="10">
        <f>INDEX('Nutrient Contents'!$C$54:$C$104,A12)</f>
        <v>18</v>
      </c>
      <c r="AD12" s="10">
        <f t="shared" si="1"/>
        <v>0</v>
      </c>
      <c r="AE12" s="10">
        <f>INDEX('Nutrient Contents'!$H$54:$H$104,'Plant Output'!AC12)*'Plant Output'!AD12/100</f>
        <v>0</v>
      </c>
      <c r="AF12" s="10">
        <f>INDEX('Nutrient Contents'!$I$54:$I$104,'Plant Output'!AC12)*'Plant Output'!AD12/100</f>
        <v>0</v>
      </c>
      <c r="AG12" s="10">
        <f>INDEX('Nutrient Contents'!$J$54:$J$104,'Plant Output'!AC12)*'Plant Output'!AD12/100</f>
        <v>0</v>
      </c>
      <c r="AH12" s="10">
        <f>INDEX('Nutrient Contents'!$L$54:$L$104,'Plant Output'!AC12)*'Plant Output'!AD12/100</f>
        <v>0</v>
      </c>
      <c r="AI12" s="10">
        <f>INDEX('Nutrient Contents'!$M$54:$M$104,'Plant Output'!AC12)*'Plant Output'!AD12/100</f>
        <v>0</v>
      </c>
      <c r="AJ12" s="11">
        <f t="shared" si="2"/>
        <v>0</v>
      </c>
      <c r="AK12" s="10">
        <f t="shared" si="3"/>
        <v>0</v>
      </c>
      <c r="AL12" s="10">
        <f t="shared" si="4"/>
        <v>0</v>
      </c>
      <c r="AM12" s="10">
        <f t="shared" si="5"/>
        <v>0</v>
      </c>
      <c r="AN12" s="10">
        <f t="shared" si="6"/>
        <v>0</v>
      </c>
      <c r="AO12" s="10">
        <f t="shared" si="7"/>
        <v>0</v>
      </c>
    </row>
    <row r="13" spans="1:41" ht="20" customHeight="1" thickBot="1" x14ac:dyDescent="0.35">
      <c r="A13" s="92">
        <v>11</v>
      </c>
      <c r="B13" s="131"/>
      <c r="C13" s="131"/>
      <c r="D13" s="84">
        <f t="shared" si="8"/>
        <v>0</v>
      </c>
      <c r="E13" s="131"/>
      <c r="F13" s="131"/>
      <c r="G13" s="84">
        <f t="shared" si="9"/>
        <v>0</v>
      </c>
      <c r="H13" s="131"/>
      <c r="I13" s="131"/>
      <c r="J13" s="84">
        <f t="shared" si="10"/>
        <v>0</v>
      </c>
      <c r="K13" s="132"/>
      <c r="L13" s="132"/>
      <c r="M13" s="132"/>
      <c r="N13" s="133"/>
      <c r="O13" s="10">
        <f>INDEX('Nutrient Contents'!$C$54:$C$104,A13)</f>
        <v>11</v>
      </c>
      <c r="P13" s="10">
        <f t="shared" si="11"/>
        <v>0</v>
      </c>
      <c r="Q13" s="10">
        <f>INDEX('Nutrient Contents'!$H$54:$H$104,'Plant Output'!O13)*'Plant Output'!P13/100</f>
        <v>0</v>
      </c>
      <c r="R13" s="10">
        <f>INDEX('Nutrient Contents'!$I$54:$I$104,'Plant Output'!O13)*'Plant Output'!P13/100</f>
        <v>0</v>
      </c>
      <c r="S13" s="10">
        <f>INDEX('Nutrient Contents'!$J$54:$J$104,'Plant Output'!O13)*'Plant Output'!P13/100</f>
        <v>0</v>
      </c>
      <c r="T13" s="10">
        <f>INDEX('Nutrient Contents'!$L$54:$L$104,'Plant Output'!O13)*'Plant Output'!P13/100</f>
        <v>0</v>
      </c>
      <c r="U13" s="10">
        <f>INDEX('Nutrient Contents'!$M$54:$M$104,'Plant Output'!O13)*'Plant Output'!P13/100</f>
        <v>0</v>
      </c>
      <c r="V13" s="10">
        <f>INDEX('Nutrient Contents'!$C$54:$C$104,A13)</f>
        <v>11</v>
      </c>
      <c r="W13" s="10">
        <f t="shared" si="0"/>
        <v>0</v>
      </c>
      <c r="X13" s="10">
        <f>INDEX('Nutrient Contents'!$H$54:$H$104,'Plant Output'!V13)*'Plant Output'!W13/100</f>
        <v>0</v>
      </c>
      <c r="Y13" s="10">
        <f>INDEX('Nutrient Contents'!$I$54:$I$104,'Plant Output'!V13)*'Plant Output'!W13/100</f>
        <v>0</v>
      </c>
      <c r="Z13" s="10">
        <f>INDEX('Nutrient Contents'!$J$54:$J$104,'Plant Output'!V13)*'Plant Output'!W13/100</f>
        <v>0</v>
      </c>
      <c r="AA13" s="10">
        <f>INDEX('Nutrient Contents'!$L$54:$L$104,'Plant Output'!V13)*'Plant Output'!W13/100</f>
        <v>0</v>
      </c>
      <c r="AB13" s="10">
        <f>INDEX('Nutrient Contents'!$M$54:$M$104,'Plant Output'!V13)*'Plant Output'!W13/100</f>
        <v>0</v>
      </c>
      <c r="AC13" s="10">
        <f>INDEX('Nutrient Contents'!$C$54:$C$104,A13)</f>
        <v>11</v>
      </c>
      <c r="AD13" s="10">
        <f t="shared" si="1"/>
        <v>0</v>
      </c>
      <c r="AE13" s="10">
        <f>INDEX('Nutrient Contents'!$H$54:$H$104,'Plant Output'!AC13)*'Plant Output'!AD13/100</f>
        <v>0</v>
      </c>
      <c r="AF13" s="10">
        <f>INDEX('Nutrient Contents'!$I$54:$I$104,'Plant Output'!AC13)*'Plant Output'!AD13/100</f>
        <v>0</v>
      </c>
      <c r="AG13" s="10">
        <f>INDEX('Nutrient Contents'!$J$54:$J$104,'Plant Output'!AC13)*'Plant Output'!AD13/100</f>
        <v>0</v>
      </c>
      <c r="AH13" s="10">
        <f>INDEX('Nutrient Contents'!$L$54:$L$104,'Plant Output'!AC13)*'Plant Output'!AD13/100</f>
        <v>0</v>
      </c>
      <c r="AI13" s="10">
        <f>INDEX('Nutrient Contents'!$M$54:$M$104,'Plant Output'!AC13)*'Plant Output'!AD13/100</f>
        <v>0</v>
      </c>
      <c r="AJ13" s="11">
        <f t="shared" si="2"/>
        <v>0</v>
      </c>
      <c r="AK13" s="10">
        <f t="shared" si="3"/>
        <v>0</v>
      </c>
      <c r="AL13" s="10">
        <f t="shared" si="4"/>
        <v>0</v>
      </c>
      <c r="AM13" s="10">
        <f t="shared" si="5"/>
        <v>0</v>
      </c>
      <c r="AN13" s="10">
        <f t="shared" si="6"/>
        <v>0</v>
      </c>
      <c r="AO13" s="10">
        <f t="shared" si="7"/>
        <v>0</v>
      </c>
    </row>
    <row r="14" spans="1:41" ht="20" customHeight="1" thickBot="1" x14ac:dyDescent="0.35">
      <c r="A14" s="92">
        <v>23</v>
      </c>
      <c r="B14" s="131"/>
      <c r="C14" s="131"/>
      <c r="D14" s="84">
        <f t="shared" si="8"/>
        <v>0</v>
      </c>
      <c r="E14" s="131"/>
      <c r="F14" s="131"/>
      <c r="G14" s="84">
        <f t="shared" si="9"/>
        <v>0</v>
      </c>
      <c r="H14" s="131"/>
      <c r="I14" s="131"/>
      <c r="J14" s="84">
        <f t="shared" si="10"/>
        <v>0</v>
      </c>
      <c r="K14" s="132"/>
      <c r="L14" s="132"/>
      <c r="M14" s="132"/>
      <c r="N14" s="133"/>
      <c r="O14" s="10">
        <f>INDEX('Nutrient Contents'!$C$54:$C$104,A14)</f>
        <v>23</v>
      </c>
      <c r="P14" s="10">
        <f t="shared" si="11"/>
        <v>0</v>
      </c>
      <c r="Q14" s="10">
        <f>INDEX('Nutrient Contents'!$H$54:$H$104,'Plant Output'!O14)*'Plant Output'!P14/100</f>
        <v>0</v>
      </c>
      <c r="R14" s="10">
        <f>INDEX('Nutrient Contents'!$I$54:$I$104,'Plant Output'!O14)*'Plant Output'!P14/100</f>
        <v>0</v>
      </c>
      <c r="S14" s="10">
        <f>INDEX('Nutrient Contents'!$J$54:$J$104,'Plant Output'!O14)*'Plant Output'!P14/100</f>
        <v>0</v>
      </c>
      <c r="T14" s="10">
        <f>INDEX('Nutrient Contents'!$L$54:$L$104,'Plant Output'!O14)*'Plant Output'!P14/100</f>
        <v>0</v>
      </c>
      <c r="U14" s="10">
        <f>INDEX('Nutrient Contents'!$M$54:$M$104,'Plant Output'!O14)*'Plant Output'!P14/100</f>
        <v>0</v>
      </c>
      <c r="V14" s="10">
        <f>INDEX('Nutrient Contents'!$C$54:$C$104,A14)</f>
        <v>23</v>
      </c>
      <c r="W14" s="10">
        <f t="shared" si="0"/>
        <v>0</v>
      </c>
      <c r="X14" s="10">
        <f>INDEX('Nutrient Contents'!$H$54:$H$104,'Plant Output'!V14)*'Plant Output'!W14/100</f>
        <v>0</v>
      </c>
      <c r="Y14" s="10">
        <f>INDEX('Nutrient Contents'!$I$54:$I$104,'Plant Output'!V14)*'Plant Output'!W14/100</f>
        <v>0</v>
      </c>
      <c r="Z14" s="10">
        <f>INDEX('Nutrient Contents'!$J$54:$J$104,'Plant Output'!V14)*'Plant Output'!W14/100</f>
        <v>0</v>
      </c>
      <c r="AA14" s="10">
        <f>INDEX('Nutrient Contents'!$L$54:$L$104,'Plant Output'!V14)*'Plant Output'!W14/100</f>
        <v>0</v>
      </c>
      <c r="AB14" s="10">
        <f>INDEX('Nutrient Contents'!$M$54:$M$104,'Plant Output'!V14)*'Plant Output'!W14/100</f>
        <v>0</v>
      </c>
      <c r="AC14" s="10">
        <f>INDEX('Nutrient Contents'!$C$54:$C$104,A14)</f>
        <v>23</v>
      </c>
      <c r="AD14" s="10">
        <f t="shared" si="1"/>
        <v>0</v>
      </c>
      <c r="AE14" s="10">
        <f>INDEX('Nutrient Contents'!$H$54:$H$104,'Plant Output'!AC14)*'Plant Output'!AD14/100</f>
        <v>0</v>
      </c>
      <c r="AF14" s="10">
        <f>INDEX('Nutrient Contents'!$I$54:$I$104,'Plant Output'!AC14)*'Plant Output'!AD14/100</f>
        <v>0</v>
      </c>
      <c r="AG14" s="10">
        <f>INDEX('Nutrient Contents'!$J$54:$J$104,'Plant Output'!AC14)*'Plant Output'!AD14/100</f>
        <v>0</v>
      </c>
      <c r="AH14" s="10">
        <f>INDEX('Nutrient Contents'!$L$54:$L$104,'Plant Output'!AC14)*'Plant Output'!AD14/100</f>
        <v>0</v>
      </c>
      <c r="AI14" s="10">
        <f>INDEX('Nutrient Contents'!$M$54:$M$104,'Plant Output'!AC14)*'Plant Output'!AD14/100</f>
        <v>0</v>
      </c>
      <c r="AJ14" s="11">
        <f t="shared" si="2"/>
        <v>0</v>
      </c>
      <c r="AK14" s="10">
        <f t="shared" si="3"/>
        <v>0</v>
      </c>
      <c r="AL14" s="10">
        <f t="shared" si="4"/>
        <v>0</v>
      </c>
      <c r="AM14" s="10">
        <f t="shared" si="5"/>
        <v>0</v>
      </c>
      <c r="AN14" s="10">
        <f t="shared" si="6"/>
        <v>0</v>
      </c>
      <c r="AO14" s="10">
        <f t="shared" si="7"/>
        <v>0</v>
      </c>
    </row>
    <row r="15" spans="1:41" ht="20" customHeight="1" thickBot="1" x14ac:dyDescent="0.35">
      <c r="A15" s="92">
        <v>24</v>
      </c>
      <c r="B15" s="131"/>
      <c r="C15" s="131"/>
      <c r="D15" s="84">
        <f t="shared" si="8"/>
        <v>0</v>
      </c>
      <c r="E15" s="131"/>
      <c r="F15" s="131"/>
      <c r="G15" s="84">
        <f t="shared" si="9"/>
        <v>0</v>
      </c>
      <c r="H15" s="131"/>
      <c r="I15" s="131"/>
      <c r="J15" s="84">
        <f t="shared" si="10"/>
        <v>0</v>
      </c>
      <c r="K15" s="132"/>
      <c r="L15" s="132"/>
      <c r="M15" s="132"/>
      <c r="N15" s="133"/>
      <c r="O15" s="10">
        <f>INDEX('Nutrient Contents'!$C$54:$C$104,A15)</f>
        <v>24</v>
      </c>
      <c r="P15" s="10">
        <f t="shared" si="11"/>
        <v>0</v>
      </c>
      <c r="Q15" s="10">
        <f>INDEX('Nutrient Contents'!$H$54:$H$104,'Plant Output'!O15)*'Plant Output'!P15/100</f>
        <v>0</v>
      </c>
      <c r="R15" s="10">
        <f>INDEX('Nutrient Contents'!$I$54:$I$104,'Plant Output'!O15)*'Plant Output'!P15/100</f>
        <v>0</v>
      </c>
      <c r="S15" s="10">
        <f>INDEX('Nutrient Contents'!$J$54:$J$104,'Plant Output'!O15)*'Plant Output'!P15/100</f>
        <v>0</v>
      </c>
      <c r="T15" s="10">
        <f>INDEX('Nutrient Contents'!$L$54:$L$104,'Plant Output'!O15)*'Plant Output'!P15/100</f>
        <v>0</v>
      </c>
      <c r="U15" s="10">
        <f>INDEX('Nutrient Contents'!$M$54:$M$104,'Plant Output'!O15)*'Plant Output'!P15/100</f>
        <v>0</v>
      </c>
      <c r="V15" s="10">
        <f>INDEX('Nutrient Contents'!$C$54:$C$104,A15)</f>
        <v>24</v>
      </c>
      <c r="W15" s="10">
        <f t="shared" si="0"/>
        <v>0</v>
      </c>
      <c r="X15" s="10">
        <f>INDEX('Nutrient Contents'!$H$54:$H$104,'Plant Output'!V15)*'Plant Output'!W15/100</f>
        <v>0</v>
      </c>
      <c r="Y15" s="10">
        <f>INDEX('Nutrient Contents'!$I$54:$I$104,'Plant Output'!V15)*'Plant Output'!W15/100</f>
        <v>0</v>
      </c>
      <c r="Z15" s="10">
        <f>INDEX('Nutrient Contents'!$J$54:$J$104,'Plant Output'!V15)*'Plant Output'!W15/100</f>
        <v>0</v>
      </c>
      <c r="AA15" s="10">
        <f>INDEX('Nutrient Contents'!$L$54:$L$104,'Plant Output'!V15)*'Plant Output'!W15/100</f>
        <v>0</v>
      </c>
      <c r="AB15" s="10">
        <f>INDEX('Nutrient Contents'!$M$54:$M$104,'Plant Output'!V15)*'Plant Output'!W15/100</f>
        <v>0</v>
      </c>
      <c r="AC15" s="10">
        <f>INDEX('Nutrient Contents'!$C$54:$C$104,A15)</f>
        <v>24</v>
      </c>
      <c r="AD15" s="10">
        <f t="shared" si="1"/>
        <v>0</v>
      </c>
      <c r="AE15" s="10">
        <f>INDEX('Nutrient Contents'!$H$54:$H$104,'Plant Output'!AC15)*'Plant Output'!AD15/100</f>
        <v>0</v>
      </c>
      <c r="AF15" s="10">
        <f>INDEX('Nutrient Contents'!$I$54:$I$104,'Plant Output'!AC15)*'Plant Output'!AD15/100</f>
        <v>0</v>
      </c>
      <c r="AG15" s="10">
        <f>INDEX('Nutrient Contents'!$J$54:$J$104,'Plant Output'!AC15)*'Plant Output'!AD15/100</f>
        <v>0</v>
      </c>
      <c r="AH15" s="10">
        <f>INDEX('Nutrient Contents'!$L$54:$L$104,'Plant Output'!AC15)*'Plant Output'!AD15/100</f>
        <v>0</v>
      </c>
      <c r="AI15" s="10">
        <f>INDEX('Nutrient Contents'!$M$54:$M$104,'Plant Output'!AC15)*'Plant Output'!AD15/100</f>
        <v>0</v>
      </c>
      <c r="AJ15" s="11">
        <f t="shared" si="2"/>
        <v>0</v>
      </c>
      <c r="AK15" s="10">
        <f t="shared" si="3"/>
        <v>0</v>
      </c>
      <c r="AL15" s="10">
        <f t="shared" si="4"/>
        <v>0</v>
      </c>
      <c r="AM15" s="10">
        <f t="shared" si="5"/>
        <v>0</v>
      </c>
      <c r="AN15" s="10">
        <f t="shared" si="6"/>
        <v>0</v>
      </c>
      <c r="AO15" s="10">
        <f t="shared" si="7"/>
        <v>0</v>
      </c>
    </row>
    <row r="16" spans="1:41" ht="20" customHeight="1" thickBot="1" x14ac:dyDescent="0.35">
      <c r="A16" s="92">
        <v>1</v>
      </c>
      <c r="B16" s="131"/>
      <c r="C16" s="131"/>
      <c r="D16" s="84">
        <f t="shared" si="8"/>
        <v>0</v>
      </c>
      <c r="E16" s="131"/>
      <c r="F16" s="131"/>
      <c r="G16" s="84">
        <f t="shared" si="9"/>
        <v>0</v>
      </c>
      <c r="H16" s="131"/>
      <c r="I16" s="131"/>
      <c r="J16" s="84">
        <f t="shared" si="10"/>
        <v>0</v>
      </c>
      <c r="K16" s="132"/>
      <c r="L16" s="132"/>
      <c r="M16" s="132"/>
      <c r="N16" s="133"/>
      <c r="O16" s="10">
        <f>INDEX('Nutrient Contents'!$C$54:$C$104,A16)</f>
        <v>1</v>
      </c>
      <c r="P16" s="10">
        <f t="shared" si="11"/>
        <v>0</v>
      </c>
      <c r="Q16" s="10">
        <f>INDEX('Nutrient Contents'!$H$54:$H$104,'Plant Output'!O16)*'Plant Output'!P16/100</f>
        <v>0</v>
      </c>
      <c r="R16" s="10">
        <f>INDEX('Nutrient Contents'!$I$54:$I$104,'Plant Output'!O16)*'Plant Output'!P16/100</f>
        <v>0</v>
      </c>
      <c r="S16" s="10">
        <f>INDEX('Nutrient Contents'!$J$54:$J$104,'Plant Output'!O16)*'Plant Output'!P16/100</f>
        <v>0</v>
      </c>
      <c r="T16" s="10">
        <f>INDEX('Nutrient Contents'!$L$54:$L$104,'Plant Output'!O16)*'Plant Output'!P16/100</f>
        <v>0</v>
      </c>
      <c r="U16" s="10">
        <f>INDEX('Nutrient Contents'!$M$54:$M$104,'Plant Output'!O16)*'Plant Output'!P16/100</f>
        <v>0</v>
      </c>
      <c r="V16" s="10">
        <f>INDEX('Nutrient Contents'!$C$54:$C$104,A16)</f>
        <v>1</v>
      </c>
      <c r="W16" s="10">
        <f t="shared" si="0"/>
        <v>0</v>
      </c>
      <c r="X16" s="10">
        <f>INDEX('Nutrient Contents'!$H$54:$H$104,'Plant Output'!V16)*'Plant Output'!W16/100</f>
        <v>0</v>
      </c>
      <c r="Y16" s="10">
        <f>INDEX('Nutrient Contents'!$I$54:$I$104,'Plant Output'!V16)*'Plant Output'!W16/100</f>
        <v>0</v>
      </c>
      <c r="Z16" s="10">
        <f>INDEX('Nutrient Contents'!$J$54:$J$104,'Plant Output'!V16)*'Plant Output'!W16/100</f>
        <v>0</v>
      </c>
      <c r="AA16" s="10">
        <f>INDEX('Nutrient Contents'!$L$54:$L$104,'Plant Output'!V16)*'Plant Output'!W16/100</f>
        <v>0</v>
      </c>
      <c r="AB16" s="10">
        <f>INDEX('Nutrient Contents'!$M$54:$M$104,'Plant Output'!V16)*'Plant Output'!W16/100</f>
        <v>0</v>
      </c>
      <c r="AC16" s="10">
        <f>INDEX('Nutrient Contents'!$C$54:$C$104,A16)</f>
        <v>1</v>
      </c>
      <c r="AD16" s="10">
        <f t="shared" si="1"/>
        <v>0</v>
      </c>
      <c r="AE16" s="10">
        <f>INDEX('Nutrient Contents'!$H$54:$H$104,'Plant Output'!AC16)*'Plant Output'!AD16/100</f>
        <v>0</v>
      </c>
      <c r="AF16" s="10">
        <f>INDEX('Nutrient Contents'!$I$54:$I$104,'Plant Output'!AC16)*'Plant Output'!AD16/100</f>
        <v>0</v>
      </c>
      <c r="AG16" s="10">
        <f>INDEX('Nutrient Contents'!$J$54:$J$104,'Plant Output'!AC16)*'Plant Output'!AD16/100</f>
        <v>0</v>
      </c>
      <c r="AH16" s="10">
        <f>INDEX('Nutrient Contents'!$L$54:$L$104,'Plant Output'!AC16)*'Plant Output'!AD16/100</f>
        <v>0</v>
      </c>
      <c r="AI16" s="10">
        <f>INDEX('Nutrient Contents'!$M$54:$M$104,'Plant Output'!AC16)*'Plant Output'!AD16/100</f>
        <v>0</v>
      </c>
      <c r="AJ16" s="11">
        <f t="shared" si="2"/>
        <v>0</v>
      </c>
      <c r="AK16" s="10">
        <f t="shared" si="3"/>
        <v>0</v>
      </c>
      <c r="AL16" s="10">
        <f t="shared" si="4"/>
        <v>0</v>
      </c>
      <c r="AM16" s="10">
        <f t="shared" si="5"/>
        <v>0</v>
      </c>
      <c r="AN16" s="10">
        <f t="shared" si="6"/>
        <v>0</v>
      </c>
      <c r="AO16" s="10">
        <f t="shared" si="7"/>
        <v>0</v>
      </c>
    </row>
    <row r="17" spans="1:41" ht="20" customHeight="1" thickBot="1" x14ac:dyDescent="0.35">
      <c r="A17" s="92">
        <v>1</v>
      </c>
      <c r="B17" s="131"/>
      <c r="C17" s="131"/>
      <c r="D17" s="84">
        <f t="shared" si="8"/>
        <v>0</v>
      </c>
      <c r="E17" s="131"/>
      <c r="F17" s="131"/>
      <c r="G17" s="84">
        <f t="shared" si="9"/>
        <v>0</v>
      </c>
      <c r="H17" s="131"/>
      <c r="I17" s="131"/>
      <c r="J17" s="84">
        <f t="shared" si="10"/>
        <v>0</v>
      </c>
      <c r="K17" s="132"/>
      <c r="L17" s="132"/>
      <c r="M17" s="132"/>
      <c r="N17" s="133"/>
      <c r="O17" s="10">
        <f>INDEX('Nutrient Contents'!$C$54:$C$104,A17)</f>
        <v>1</v>
      </c>
      <c r="P17" s="10">
        <f t="shared" si="11"/>
        <v>0</v>
      </c>
      <c r="Q17" s="10">
        <f>INDEX('Nutrient Contents'!$H$54:$H$104,'Plant Output'!O17)*'Plant Output'!P17/100</f>
        <v>0</v>
      </c>
      <c r="R17" s="10">
        <f>INDEX('Nutrient Contents'!$I$54:$I$104,'Plant Output'!O17)*'Plant Output'!P17/100</f>
        <v>0</v>
      </c>
      <c r="S17" s="10">
        <f>INDEX('Nutrient Contents'!$J$54:$J$104,'Plant Output'!O17)*'Plant Output'!P17/100</f>
        <v>0</v>
      </c>
      <c r="T17" s="10">
        <f>INDEX('Nutrient Contents'!$L$54:$L$104,'Plant Output'!O17)*'Plant Output'!P17/100</f>
        <v>0</v>
      </c>
      <c r="U17" s="10">
        <f>INDEX('Nutrient Contents'!$M$54:$M$104,'Plant Output'!O17)*'Plant Output'!P17/100</f>
        <v>0</v>
      </c>
      <c r="V17" s="10">
        <f>INDEX('Nutrient Contents'!$C$54:$C$104,A17)</f>
        <v>1</v>
      </c>
      <c r="W17" s="10">
        <f t="shared" si="0"/>
        <v>0</v>
      </c>
      <c r="X17" s="10">
        <f>INDEX('Nutrient Contents'!$H$54:$H$104,'Plant Output'!V17)*'Plant Output'!W17/100</f>
        <v>0</v>
      </c>
      <c r="Y17" s="10">
        <f>INDEX('Nutrient Contents'!$I$54:$I$104,'Plant Output'!V17)*'Plant Output'!W17/100</f>
        <v>0</v>
      </c>
      <c r="Z17" s="10">
        <f>INDEX('Nutrient Contents'!$J$54:$J$104,'Plant Output'!V17)*'Plant Output'!W17/100</f>
        <v>0</v>
      </c>
      <c r="AA17" s="10">
        <f>INDEX('Nutrient Contents'!$L$54:$L$104,'Plant Output'!V17)*'Plant Output'!W17/100</f>
        <v>0</v>
      </c>
      <c r="AB17" s="10">
        <f>INDEX('Nutrient Contents'!$M$54:$M$104,'Plant Output'!V17)*'Plant Output'!W17/100</f>
        <v>0</v>
      </c>
      <c r="AC17" s="10">
        <f>INDEX('Nutrient Contents'!$C$54:$C$104,A17)</f>
        <v>1</v>
      </c>
      <c r="AD17" s="10">
        <f t="shared" si="1"/>
        <v>0</v>
      </c>
      <c r="AE17" s="10">
        <f>INDEX('Nutrient Contents'!$H$54:$H$104,'Plant Output'!AC17)*'Plant Output'!AD17/100</f>
        <v>0</v>
      </c>
      <c r="AF17" s="10">
        <f>INDEX('Nutrient Contents'!$I$54:$I$104,'Plant Output'!AC17)*'Plant Output'!AD17/100</f>
        <v>0</v>
      </c>
      <c r="AG17" s="10">
        <f>INDEX('Nutrient Contents'!$J$54:$J$104,'Plant Output'!AC17)*'Plant Output'!AD17/100</f>
        <v>0</v>
      </c>
      <c r="AH17" s="10">
        <f>INDEX('Nutrient Contents'!$L$54:$L$104,'Plant Output'!AC17)*'Plant Output'!AD17/100</f>
        <v>0</v>
      </c>
      <c r="AI17" s="10">
        <f>INDEX('Nutrient Contents'!$M$54:$M$104,'Plant Output'!AC17)*'Plant Output'!AD17/100</f>
        <v>0</v>
      </c>
      <c r="AJ17" s="11">
        <f t="shared" si="2"/>
        <v>0</v>
      </c>
      <c r="AK17" s="10">
        <f t="shared" si="3"/>
        <v>0</v>
      </c>
      <c r="AL17" s="10">
        <f t="shared" si="4"/>
        <v>0</v>
      </c>
      <c r="AM17" s="10">
        <f t="shared" si="5"/>
        <v>0</v>
      </c>
      <c r="AN17" s="10">
        <f t="shared" si="6"/>
        <v>0</v>
      </c>
      <c r="AO17" s="10">
        <f t="shared" si="7"/>
        <v>0</v>
      </c>
    </row>
    <row r="18" spans="1:41" ht="20" customHeight="1" thickBot="1" x14ac:dyDescent="0.35">
      <c r="A18" s="92">
        <v>1</v>
      </c>
      <c r="B18" s="131"/>
      <c r="C18" s="131"/>
      <c r="D18" s="84">
        <f t="shared" si="8"/>
        <v>0</v>
      </c>
      <c r="E18" s="131"/>
      <c r="F18" s="131"/>
      <c r="G18" s="84">
        <f t="shared" si="9"/>
        <v>0</v>
      </c>
      <c r="H18" s="131"/>
      <c r="I18" s="131"/>
      <c r="J18" s="84">
        <f t="shared" si="10"/>
        <v>0</v>
      </c>
      <c r="K18" s="132"/>
      <c r="L18" s="132"/>
      <c r="M18" s="132"/>
      <c r="N18" s="133"/>
      <c r="O18" s="10">
        <f>INDEX('Nutrient Contents'!$C$54:$C$104,A18)</f>
        <v>1</v>
      </c>
      <c r="P18" s="10">
        <f t="shared" si="11"/>
        <v>0</v>
      </c>
      <c r="Q18" s="10">
        <f>INDEX('Nutrient Contents'!$H$54:$H$104,'Plant Output'!O18)*'Plant Output'!P18/100</f>
        <v>0</v>
      </c>
      <c r="R18" s="10">
        <f>INDEX('Nutrient Contents'!$I$54:$I$104,'Plant Output'!O18)*'Plant Output'!P18/100</f>
        <v>0</v>
      </c>
      <c r="S18" s="10">
        <f>INDEX('Nutrient Contents'!$J$54:$J$104,'Plant Output'!O18)*'Plant Output'!P18/100</f>
        <v>0</v>
      </c>
      <c r="T18" s="10">
        <f>INDEX('Nutrient Contents'!$L$54:$L$104,'Plant Output'!O18)*'Plant Output'!P18/100</f>
        <v>0</v>
      </c>
      <c r="U18" s="10">
        <f>INDEX('Nutrient Contents'!$M$54:$M$104,'Plant Output'!O18)*'Plant Output'!P18/100</f>
        <v>0</v>
      </c>
      <c r="V18" s="10">
        <f>INDEX('Nutrient Contents'!$C$54:$C$104,A18)</f>
        <v>1</v>
      </c>
      <c r="W18" s="10">
        <f t="shared" si="0"/>
        <v>0</v>
      </c>
      <c r="X18" s="10">
        <f>INDEX('Nutrient Contents'!$H$54:$H$104,'Plant Output'!V18)*'Plant Output'!W18/100</f>
        <v>0</v>
      </c>
      <c r="Y18" s="10">
        <f>INDEX('Nutrient Contents'!$I$54:$I$104,'Plant Output'!V18)*'Plant Output'!W18/100</f>
        <v>0</v>
      </c>
      <c r="Z18" s="10">
        <f>INDEX('Nutrient Contents'!$J$54:$J$104,'Plant Output'!V18)*'Plant Output'!W18/100</f>
        <v>0</v>
      </c>
      <c r="AA18" s="10">
        <f>INDEX('Nutrient Contents'!$L$54:$L$104,'Plant Output'!V18)*'Plant Output'!W18/100</f>
        <v>0</v>
      </c>
      <c r="AB18" s="10">
        <f>INDEX('Nutrient Contents'!$M$54:$M$104,'Plant Output'!V18)*'Plant Output'!W18/100</f>
        <v>0</v>
      </c>
      <c r="AC18" s="10">
        <f>INDEX('Nutrient Contents'!$C$54:$C$104,A18)</f>
        <v>1</v>
      </c>
      <c r="AD18" s="10">
        <f t="shared" si="1"/>
        <v>0</v>
      </c>
      <c r="AE18" s="10">
        <f>INDEX('Nutrient Contents'!$H$54:$H$104,'Plant Output'!AC18)*'Plant Output'!AD18/100</f>
        <v>0</v>
      </c>
      <c r="AF18" s="10">
        <f>INDEX('Nutrient Contents'!$I$54:$I$104,'Plant Output'!AC18)*'Plant Output'!AD18/100</f>
        <v>0</v>
      </c>
      <c r="AG18" s="10">
        <f>INDEX('Nutrient Contents'!$J$54:$J$104,'Plant Output'!AC18)*'Plant Output'!AD18/100</f>
        <v>0</v>
      </c>
      <c r="AH18" s="10">
        <f>INDEX('Nutrient Contents'!$L$54:$L$104,'Plant Output'!AC18)*'Plant Output'!AD18/100</f>
        <v>0</v>
      </c>
      <c r="AI18" s="10">
        <f>INDEX('Nutrient Contents'!$M$54:$M$104,'Plant Output'!AC18)*'Plant Output'!AD18/100</f>
        <v>0</v>
      </c>
      <c r="AJ18" s="11">
        <f t="shared" si="2"/>
        <v>0</v>
      </c>
      <c r="AK18" s="10">
        <f t="shared" si="3"/>
        <v>0</v>
      </c>
      <c r="AL18" s="10">
        <f t="shared" si="4"/>
        <v>0</v>
      </c>
      <c r="AM18" s="10">
        <f t="shared" si="5"/>
        <v>0</v>
      </c>
      <c r="AN18" s="10">
        <f t="shared" si="6"/>
        <v>0</v>
      </c>
      <c r="AO18" s="10">
        <f t="shared" si="7"/>
        <v>0</v>
      </c>
    </row>
    <row r="19" spans="1:41" ht="20" customHeight="1" thickBot="1" x14ac:dyDescent="0.35">
      <c r="A19" s="92">
        <v>1</v>
      </c>
      <c r="B19" s="131"/>
      <c r="C19" s="131"/>
      <c r="D19" s="84">
        <f t="shared" si="8"/>
        <v>0</v>
      </c>
      <c r="E19" s="131"/>
      <c r="F19" s="131"/>
      <c r="G19" s="84">
        <f t="shared" si="9"/>
        <v>0</v>
      </c>
      <c r="H19" s="131"/>
      <c r="I19" s="131"/>
      <c r="J19" s="84">
        <f t="shared" si="10"/>
        <v>0</v>
      </c>
      <c r="K19" s="132"/>
      <c r="L19" s="132"/>
      <c r="M19" s="132"/>
      <c r="N19" s="133"/>
      <c r="O19" s="10">
        <f>INDEX('Nutrient Contents'!$C$54:$C$104,A19)</f>
        <v>1</v>
      </c>
      <c r="P19" s="10">
        <f t="shared" si="11"/>
        <v>0</v>
      </c>
      <c r="Q19" s="10">
        <f>INDEX('Nutrient Contents'!$H$54:$H$104,'Plant Output'!O19)*'Plant Output'!P19/100</f>
        <v>0</v>
      </c>
      <c r="R19" s="10">
        <f>INDEX('Nutrient Contents'!$I$54:$I$104,'Plant Output'!O19)*'Plant Output'!P19/100</f>
        <v>0</v>
      </c>
      <c r="S19" s="10">
        <f>INDEX('Nutrient Contents'!$J$54:$J$104,'Plant Output'!O19)*'Plant Output'!P19/100</f>
        <v>0</v>
      </c>
      <c r="T19" s="10">
        <f>INDEX('Nutrient Contents'!$L$54:$L$104,'Plant Output'!O19)*'Plant Output'!P19/100</f>
        <v>0</v>
      </c>
      <c r="U19" s="10">
        <f>INDEX('Nutrient Contents'!$M$54:$M$104,'Plant Output'!O19)*'Plant Output'!P19/100</f>
        <v>0</v>
      </c>
      <c r="V19" s="10">
        <f>INDEX('Nutrient Contents'!$C$54:$C$104,A19)</f>
        <v>1</v>
      </c>
      <c r="W19" s="10">
        <f t="shared" si="0"/>
        <v>0</v>
      </c>
      <c r="X19" s="10">
        <f>INDEX('Nutrient Contents'!$H$54:$H$104,'Plant Output'!V19)*'Plant Output'!W19/100</f>
        <v>0</v>
      </c>
      <c r="Y19" s="10">
        <f>INDEX('Nutrient Contents'!$I$54:$I$104,'Plant Output'!V19)*'Plant Output'!W19/100</f>
        <v>0</v>
      </c>
      <c r="Z19" s="10">
        <f>INDEX('Nutrient Contents'!$J$54:$J$104,'Plant Output'!V19)*'Plant Output'!W19/100</f>
        <v>0</v>
      </c>
      <c r="AA19" s="10">
        <f>INDEX('Nutrient Contents'!$L$54:$L$104,'Plant Output'!V19)*'Plant Output'!W19/100</f>
        <v>0</v>
      </c>
      <c r="AB19" s="10">
        <f>INDEX('Nutrient Contents'!$M$54:$M$104,'Plant Output'!V19)*'Plant Output'!W19/100</f>
        <v>0</v>
      </c>
      <c r="AC19" s="10">
        <f>INDEX('Nutrient Contents'!$C$54:$C$104,A19)</f>
        <v>1</v>
      </c>
      <c r="AD19" s="10">
        <f t="shared" si="1"/>
        <v>0</v>
      </c>
      <c r="AE19" s="10">
        <f>INDEX('Nutrient Contents'!$H$54:$H$104,'Plant Output'!AC19)*'Plant Output'!AD19/100</f>
        <v>0</v>
      </c>
      <c r="AF19" s="10">
        <f>INDEX('Nutrient Contents'!$I$54:$I$104,'Plant Output'!AC19)*'Plant Output'!AD19/100</f>
        <v>0</v>
      </c>
      <c r="AG19" s="10">
        <f>INDEX('Nutrient Contents'!$J$54:$J$104,'Plant Output'!AC19)*'Plant Output'!AD19/100</f>
        <v>0</v>
      </c>
      <c r="AH19" s="10">
        <f>INDEX('Nutrient Contents'!$L$54:$L$104,'Plant Output'!AC19)*'Plant Output'!AD19/100</f>
        <v>0</v>
      </c>
      <c r="AI19" s="10">
        <f>INDEX('Nutrient Contents'!$M$54:$M$104,'Plant Output'!AC19)*'Plant Output'!AD19/100</f>
        <v>0</v>
      </c>
      <c r="AJ19" s="11">
        <f t="shared" si="2"/>
        <v>0</v>
      </c>
      <c r="AK19" s="10">
        <f t="shared" si="3"/>
        <v>0</v>
      </c>
      <c r="AL19" s="10">
        <f t="shared" si="4"/>
        <v>0</v>
      </c>
      <c r="AM19" s="10">
        <f t="shared" si="5"/>
        <v>0</v>
      </c>
      <c r="AN19" s="10">
        <f t="shared" si="6"/>
        <v>0</v>
      </c>
      <c r="AO19" s="10">
        <f t="shared" si="7"/>
        <v>0</v>
      </c>
    </row>
    <row r="20" spans="1:41" ht="20" customHeight="1" thickBot="1" x14ac:dyDescent="0.35">
      <c r="A20" s="92">
        <v>1</v>
      </c>
      <c r="B20" s="131"/>
      <c r="C20" s="131"/>
      <c r="D20" s="84">
        <f t="shared" si="8"/>
        <v>0</v>
      </c>
      <c r="E20" s="131"/>
      <c r="F20" s="131"/>
      <c r="G20" s="84">
        <f t="shared" si="9"/>
        <v>0</v>
      </c>
      <c r="H20" s="131"/>
      <c r="I20" s="131"/>
      <c r="J20" s="84">
        <f t="shared" si="10"/>
        <v>0</v>
      </c>
      <c r="K20" s="132"/>
      <c r="L20" s="132"/>
      <c r="M20" s="132"/>
      <c r="N20" s="133"/>
      <c r="O20" s="10">
        <f>INDEX('Nutrient Contents'!$C$54:$C$104,A20)</f>
        <v>1</v>
      </c>
      <c r="P20" s="10">
        <f t="shared" si="11"/>
        <v>0</v>
      </c>
      <c r="Q20" s="10">
        <f>INDEX('Nutrient Contents'!$H$54:$H$104,'Plant Output'!O20)*'Plant Output'!P20/100</f>
        <v>0</v>
      </c>
      <c r="R20" s="10">
        <f>INDEX('Nutrient Contents'!$I$54:$I$104,'Plant Output'!O20)*'Plant Output'!P20/100</f>
        <v>0</v>
      </c>
      <c r="S20" s="10">
        <f>INDEX('Nutrient Contents'!$J$54:$J$104,'Plant Output'!O20)*'Plant Output'!P20/100</f>
        <v>0</v>
      </c>
      <c r="T20" s="10">
        <f>INDEX('Nutrient Contents'!$L$54:$L$104,'Plant Output'!O20)*'Plant Output'!P20/100</f>
        <v>0</v>
      </c>
      <c r="U20" s="10">
        <f>INDEX('Nutrient Contents'!$M$54:$M$104,'Plant Output'!O20)*'Plant Output'!P20/100</f>
        <v>0</v>
      </c>
      <c r="V20" s="10">
        <f>INDEX('Nutrient Contents'!$C$54:$C$104,A20)</f>
        <v>1</v>
      </c>
      <c r="W20" s="10">
        <f t="shared" si="0"/>
        <v>0</v>
      </c>
      <c r="X20" s="10">
        <f>INDEX('Nutrient Contents'!$H$54:$H$104,'Plant Output'!V20)*'Plant Output'!W20/100</f>
        <v>0</v>
      </c>
      <c r="Y20" s="10">
        <f>INDEX('Nutrient Contents'!$I$54:$I$104,'Plant Output'!V20)*'Plant Output'!W20/100</f>
        <v>0</v>
      </c>
      <c r="Z20" s="10">
        <f>INDEX('Nutrient Contents'!$J$54:$J$104,'Plant Output'!V20)*'Plant Output'!W20/100</f>
        <v>0</v>
      </c>
      <c r="AA20" s="10">
        <f>INDEX('Nutrient Contents'!$L$54:$L$104,'Plant Output'!V20)*'Plant Output'!W20/100</f>
        <v>0</v>
      </c>
      <c r="AB20" s="10">
        <f>INDEX('Nutrient Contents'!$M$54:$M$104,'Plant Output'!V20)*'Plant Output'!W20/100</f>
        <v>0</v>
      </c>
      <c r="AC20" s="10">
        <f>INDEX('Nutrient Contents'!$C$54:$C$104,A20)</f>
        <v>1</v>
      </c>
      <c r="AD20" s="10">
        <f t="shared" si="1"/>
        <v>0</v>
      </c>
      <c r="AE20" s="10">
        <f>INDEX('Nutrient Contents'!$H$54:$H$104,'Plant Output'!AC20)*'Plant Output'!AD20/100</f>
        <v>0</v>
      </c>
      <c r="AF20" s="10">
        <f>INDEX('Nutrient Contents'!$I$54:$I$104,'Plant Output'!AC20)*'Plant Output'!AD20/100</f>
        <v>0</v>
      </c>
      <c r="AG20" s="10">
        <f>INDEX('Nutrient Contents'!$J$54:$J$104,'Plant Output'!AC20)*'Plant Output'!AD20/100</f>
        <v>0</v>
      </c>
      <c r="AH20" s="10">
        <f>INDEX('Nutrient Contents'!$L$54:$L$104,'Plant Output'!AC20)*'Plant Output'!AD20/100</f>
        <v>0</v>
      </c>
      <c r="AI20" s="10">
        <f>INDEX('Nutrient Contents'!$M$54:$M$104,'Plant Output'!AC20)*'Plant Output'!AD20/100</f>
        <v>0</v>
      </c>
      <c r="AJ20" s="11">
        <f t="shared" si="2"/>
        <v>0</v>
      </c>
      <c r="AK20" s="10">
        <f t="shared" si="3"/>
        <v>0</v>
      </c>
      <c r="AL20" s="10">
        <f t="shared" si="4"/>
        <v>0</v>
      </c>
      <c r="AM20" s="10">
        <f t="shared" si="5"/>
        <v>0</v>
      </c>
      <c r="AN20" s="10">
        <f t="shared" si="6"/>
        <v>0</v>
      </c>
      <c r="AO20" s="10">
        <f t="shared" si="7"/>
        <v>0</v>
      </c>
    </row>
    <row r="21" spans="1:41" ht="20" customHeight="1" thickBot="1" x14ac:dyDescent="0.35">
      <c r="A21" s="92">
        <v>1</v>
      </c>
      <c r="B21" s="131"/>
      <c r="C21" s="131"/>
      <c r="D21" s="84">
        <f t="shared" si="8"/>
        <v>0</v>
      </c>
      <c r="E21" s="131"/>
      <c r="F21" s="131"/>
      <c r="G21" s="84">
        <f t="shared" si="9"/>
        <v>0</v>
      </c>
      <c r="H21" s="131"/>
      <c r="I21" s="131"/>
      <c r="J21" s="84">
        <f t="shared" si="10"/>
        <v>0</v>
      </c>
      <c r="K21" s="132"/>
      <c r="L21" s="132"/>
      <c r="M21" s="132"/>
      <c r="N21" s="133"/>
      <c r="O21" s="10">
        <f>INDEX('Nutrient Contents'!$C$54:$C$104,A21)</f>
        <v>1</v>
      </c>
      <c r="P21" s="10">
        <f t="shared" si="11"/>
        <v>0</v>
      </c>
      <c r="Q21" s="10">
        <f>INDEX('Nutrient Contents'!$H$54:$H$104,'Plant Output'!O21)*'Plant Output'!P21/100</f>
        <v>0</v>
      </c>
      <c r="R21" s="10">
        <f>INDEX('Nutrient Contents'!$I$54:$I$104,'Plant Output'!O21)*'Plant Output'!P21/100</f>
        <v>0</v>
      </c>
      <c r="S21" s="10">
        <f>INDEX('Nutrient Contents'!$J$54:$J$104,'Plant Output'!O21)*'Plant Output'!P21/100</f>
        <v>0</v>
      </c>
      <c r="T21" s="10">
        <f>INDEX('Nutrient Contents'!$L$54:$L$104,'Plant Output'!O21)*'Plant Output'!P21/100</f>
        <v>0</v>
      </c>
      <c r="U21" s="10">
        <f>INDEX('Nutrient Contents'!$M$54:$M$104,'Plant Output'!O21)*'Plant Output'!P21/100</f>
        <v>0</v>
      </c>
      <c r="V21" s="10">
        <f>INDEX('Nutrient Contents'!$C$54:$C$104,A21)</f>
        <v>1</v>
      </c>
      <c r="W21" s="10">
        <f t="shared" si="0"/>
        <v>0</v>
      </c>
      <c r="X21" s="10">
        <f>INDEX('Nutrient Contents'!$H$54:$H$104,'Plant Output'!V21)*'Plant Output'!W21/100</f>
        <v>0</v>
      </c>
      <c r="Y21" s="10">
        <f>INDEX('Nutrient Contents'!$I$54:$I$104,'Plant Output'!V21)*'Plant Output'!W21/100</f>
        <v>0</v>
      </c>
      <c r="Z21" s="10">
        <f>INDEX('Nutrient Contents'!$J$54:$J$104,'Plant Output'!V21)*'Plant Output'!W21/100</f>
        <v>0</v>
      </c>
      <c r="AA21" s="10">
        <f>INDEX('Nutrient Contents'!$L$54:$L$104,'Plant Output'!V21)*'Plant Output'!W21/100</f>
        <v>0</v>
      </c>
      <c r="AB21" s="10">
        <f>INDEX('Nutrient Contents'!$M$54:$M$104,'Plant Output'!V21)*'Plant Output'!W21/100</f>
        <v>0</v>
      </c>
      <c r="AC21" s="10">
        <f>INDEX('Nutrient Contents'!$C$54:$C$104,A21)</f>
        <v>1</v>
      </c>
      <c r="AD21" s="10">
        <f t="shared" si="1"/>
        <v>0</v>
      </c>
      <c r="AE21" s="10">
        <f>INDEX('Nutrient Contents'!$H$54:$H$104,'Plant Output'!AC21)*'Plant Output'!AD21/100</f>
        <v>0</v>
      </c>
      <c r="AF21" s="10">
        <f>INDEX('Nutrient Contents'!$I$54:$I$104,'Plant Output'!AC21)*'Plant Output'!AD21/100</f>
        <v>0</v>
      </c>
      <c r="AG21" s="10">
        <f>INDEX('Nutrient Contents'!$J$54:$J$104,'Plant Output'!AC21)*'Plant Output'!AD21/100</f>
        <v>0</v>
      </c>
      <c r="AH21" s="10">
        <f>INDEX('Nutrient Contents'!$L$54:$L$104,'Plant Output'!AC21)*'Plant Output'!AD21/100</f>
        <v>0</v>
      </c>
      <c r="AI21" s="10">
        <f>INDEX('Nutrient Contents'!$M$54:$M$104,'Plant Output'!AC21)*'Plant Output'!AD21/100</f>
        <v>0</v>
      </c>
      <c r="AJ21" s="11">
        <f t="shared" si="2"/>
        <v>0</v>
      </c>
      <c r="AK21" s="10">
        <f t="shared" si="3"/>
        <v>0</v>
      </c>
      <c r="AL21" s="10">
        <f t="shared" si="4"/>
        <v>0</v>
      </c>
      <c r="AM21" s="10">
        <f t="shared" si="5"/>
        <v>0</v>
      </c>
      <c r="AN21" s="10">
        <f t="shared" si="6"/>
        <v>0</v>
      </c>
      <c r="AO21" s="10">
        <f t="shared" si="7"/>
        <v>0</v>
      </c>
    </row>
    <row r="22" spans="1:41" ht="20" customHeight="1" thickBot="1" x14ac:dyDescent="0.35">
      <c r="A22" s="92">
        <v>1</v>
      </c>
      <c r="B22" s="131"/>
      <c r="C22" s="131"/>
      <c r="D22" s="84">
        <f t="shared" si="8"/>
        <v>0</v>
      </c>
      <c r="E22" s="131"/>
      <c r="F22" s="131"/>
      <c r="G22" s="84">
        <f t="shared" si="9"/>
        <v>0</v>
      </c>
      <c r="H22" s="131"/>
      <c r="I22" s="131"/>
      <c r="J22" s="84">
        <f t="shared" si="10"/>
        <v>0</v>
      </c>
      <c r="K22" s="132"/>
      <c r="L22" s="132"/>
      <c r="M22" s="132"/>
      <c r="N22" s="133"/>
      <c r="O22" s="10">
        <f>INDEX('Nutrient Contents'!$C$54:$C$104,A22)</f>
        <v>1</v>
      </c>
      <c r="P22" s="10">
        <f t="shared" si="11"/>
        <v>0</v>
      </c>
      <c r="Q22" s="10">
        <f>INDEX('Nutrient Contents'!$H$54:$H$104,'Plant Output'!O22)*'Plant Output'!P22/100</f>
        <v>0</v>
      </c>
      <c r="R22" s="10">
        <f>INDEX('Nutrient Contents'!$I$54:$I$104,'Plant Output'!O22)*'Plant Output'!P22/100</f>
        <v>0</v>
      </c>
      <c r="S22" s="10">
        <f>INDEX('Nutrient Contents'!$J$54:$J$104,'Plant Output'!O22)*'Plant Output'!P22/100</f>
        <v>0</v>
      </c>
      <c r="T22" s="10">
        <f>INDEX('Nutrient Contents'!$L$54:$L$104,'Plant Output'!O22)*'Plant Output'!P22/100</f>
        <v>0</v>
      </c>
      <c r="U22" s="10">
        <f>INDEX('Nutrient Contents'!$M$54:$M$104,'Plant Output'!O22)*'Plant Output'!P22/100</f>
        <v>0</v>
      </c>
      <c r="V22" s="10">
        <f>INDEX('Nutrient Contents'!$C$54:$C$104,A22)</f>
        <v>1</v>
      </c>
      <c r="W22" s="10">
        <f t="shared" si="0"/>
        <v>0</v>
      </c>
      <c r="X22" s="10">
        <f>INDEX('Nutrient Contents'!$H$54:$H$104,'Plant Output'!V22)*'Plant Output'!W22/100</f>
        <v>0</v>
      </c>
      <c r="Y22" s="10">
        <f>INDEX('Nutrient Contents'!$I$54:$I$104,'Plant Output'!V22)*'Plant Output'!W22/100</f>
        <v>0</v>
      </c>
      <c r="Z22" s="10">
        <f>INDEX('Nutrient Contents'!$J$54:$J$104,'Plant Output'!V22)*'Plant Output'!W22/100</f>
        <v>0</v>
      </c>
      <c r="AA22" s="10">
        <f>INDEX('Nutrient Contents'!$L$54:$L$104,'Plant Output'!V22)*'Plant Output'!W22/100</f>
        <v>0</v>
      </c>
      <c r="AB22" s="10">
        <f>INDEX('Nutrient Contents'!$M$54:$M$104,'Plant Output'!V22)*'Plant Output'!W22/100</f>
        <v>0</v>
      </c>
      <c r="AC22" s="10">
        <f>INDEX('Nutrient Contents'!$C$54:$C$104,A22)</f>
        <v>1</v>
      </c>
      <c r="AD22" s="10">
        <f t="shared" si="1"/>
        <v>0</v>
      </c>
      <c r="AE22" s="10">
        <f>INDEX('Nutrient Contents'!$H$54:$H$104,'Plant Output'!AC22)*'Plant Output'!AD22/100</f>
        <v>0</v>
      </c>
      <c r="AF22" s="10">
        <f>INDEX('Nutrient Contents'!$I$54:$I$104,'Plant Output'!AC22)*'Plant Output'!AD22/100</f>
        <v>0</v>
      </c>
      <c r="AG22" s="10">
        <f>INDEX('Nutrient Contents'!$J$54:$J$104,'Plant Output'!AC22)*'Plant Output'!AD22/100</f>
        <v>0</v>
      </c>
      <c r="AH22" s="10">
        <f>INDEX('Nutrient Contents'!$L$54:$L$104,'Plant Output'!AC22)*'Plant Output'!AD22/100</f>
        <v>0</v>
      </c>
      <c r="AI22" s="10">
        <f>INDEX('Nutrient Contents'!$M$54:$M$104,'Plant Output'!AC22)*'Plant Output'!AD22/100</f>
        <v>0</v>
      </c>
      <c r="AJ22" s="11">
        <f t="shared" si="2"/>
        <v>0</v>
      </c>
      <c r="AK22" s="10">
        <f t="shared" si="3"/>
        <v>0</v>
      </c>
      <c r="AL22" s="10">
        <f t="shared" si="4"/>
        <v>0</v>
      </c>
      <c r="AM22" s="10">
        <f t="shared" si="5"/>
        <v>0</v>
      </c>
      <c r="AN22" s="10">
        <f t="shared" si="6"/>
        <v>0</v>
      </c>
      <c r="AO22" s="10">
        <f t="shared" si="7"/>
        <v>0</v>
      </c>
    </row>
    <row r="23" spans="1:41" ht="20" customHeight="1" thickBot="1" x14ac:dyDescent="0.35">
      <c r="A23" s="92">
        <v>1</v>
      </c>
      <c r="B23" s="131"/>
      <c r="C23" s="131"/>
      <c r="D23" s="84">
        <f t="shared" si="8"/>
        <v>0</v>
      </c>
      <c r="E23" s="131"/>
      <c r="F23" s="131"/>
      <c r="G23" s="84">
        <f t="shared" si="9"/>
        <v>0</v>
      </c>
      <c r="H23" s="131"/>
      <c r="I23" s="131"/>
      <c r="J23" s="84">
        <f t="shared" si="10"/>
        <v>0</v>
      </c>
      <c r="K23" s="132"/>
      <c r="L23" s="132"/>
      <c r="M23" s="132"/>
      <c r="N23" s="133"/>
      <c r="O23" s="10">
        <f>INDEX('Nutrient Contents'!$C$54:$C$104,A23)</f>
        <v>1</v>
      </c>
      <c r="P23" s="10">
        <f t="shared" si="11"/>
        <v>0</v>
      </c>
      <c r="Q23" s="10">
        <f>INDEX('Nutrient Contents'!$H$54:$H$104,'Plant Output'!O23)*'Plant Output'!P23/100</f>
        <v>0</v>
      </c>
      <c r="R23" s="10">
        <f>INDEX('Nutrient Contents'!$I$54:$I$104,'Plant Output'!O23)*'Plant Output'!P23/100</f>
        <v>0</v>
      </c>
      <c r="S23" s="10">
        <f>INDEX('Nutrient Contents'!$J$54:$J$104,'Plant Output'!O23)*'Plant Output'!P23/100</f>
        <v>0</v>
      </c>
      <c r="T23" s="10">
        <f>INDEX('Nutrient Contents'!$L$54:$L$104,'Plant Output'!O23)*'Plant Output'!P23/100</f>
        <v>0</v>
      </c>
      <c r="U23" s="10">
        <f>INDEX('Nutrient Contents'!$M$54:$M$104,'Plant Output'!O23)*'Plant Output'!P23/100</f>
        <v>0</v>
      </c>
      <c r="V23" s="10">
        <f>INDEX('Nutrient Contents'!$C$54:$C$104,A23)</f>
        <v>1</v>
      </c>
      <c r="W23" s="10">
        <f t="shared" si="0"/>
        <v>0</v>
      </c>
      <c r="X23" s="10">
        <f>INDEX('Nutrient Contents'!$H$54:$H$104,'Plant Output'!V23)*'Plant Output'!W23/100</f>
        <v>0</v>
      </c>
      <c r="Y23" s="10">
        <f>INDEX('Nutrient Contents'!$I$54:$I$104,'Plant Output'!V23)*'Plant Output'!W23/100</f>
        <v>0</v>
      </c>
      <c r="Z23" s="10">
        <f>INDEX('Nutrient Contents'!$J$54:$J$104,'Plant Output'!V23)*'Plant Output'!W23/100</f>
        <v>0</v>
      </c>
      <c r="AA23" s="10">
        <f>INDEX('Nutrient Contents'!$L$54:$L$104,'Plant Output'!V23)*'Plant Output'!W23/100</f>
        <v>0</v>
      </c>
      <c r="AB23" s="10">
        <f>INDEX('Nutrient Contents'!$M$54:$M$104,'Plant Output'!V23)*'Plant Output'!W23/100</f>
        <v>0</v>
      </c>
      <c r="AC23" s="10">
        <f>INDEX('Nutrient Contents'!$C$54:$C$104,A23)</f>
        <v>1</v>
      </c>
      <c r="AD23" s="10">
        <f t="shared" si="1"/>
        <v>0</v>
      </c>
      <c r="AE23" s="10">
        <f>INDEX('Nutrient Contents'!$H$54:$H$104,'Plant Output'!AC23)*'Plant Output'!AD23/100</f>
        <v>0</v>
      </c>
      <c r="AF23" s="10">
        <f>INDEX('Nutrient Contents'!$I$54:$I$104,'Plant Output'!AC23)*'Plant Output'!AD23/100</f>
        <v>0</v>
      </c>
      <c r="AG23" s="10">
        <f>INDEX('Nutrient Contents'!$J$54:$J$104,'Plant Output'!AC23)*'Plant Output'!AD23/100</f>
        <v>0</v>
      </c>
      <c r="AH23" s="10">
        <f>INDEX('Nutrient Contents'!$L$54:$L$104,'Plant Output'!AC23)*'Plant Output'!AD23/100</f>
        <v>0</v>
      </c>
      <c r="AI23" s="10">
        <f>INDEX('Nutrient Contents'!$M$54:$M$104,'Plant Output'!AC23)*'Plant Output'!AD23/100</f>
        <v>0</v>
      </c>
      <c r="AJ23" s="11">
        <f t="shared" si="2"/>
        <v>0</v>
      </c>
      <c r="AK23" s="10">
        <f t="shared" si="3"/>
        <v>0</v>
      </c>
      <c r="AL23" s="10">
        <f t="shared" si="4"/>
        <v>0</v>
      </c>
      <c r="AM23" s="10">
        <f t="shared" si="5"/>
        <v>0</v>
      </c>
      <c r="AN23" s="10">
        <f t="shared" si="6"/>
        <v>0</v>
      </c>
      <c r="AO23" s="10">
        <f t="shared" si="7"/>
        <v>0</v>
      </c>
    </row>
    <row r="24" spans="1:41" ht="20" customHeight="1" thickBot="1" x14ac:dyDescent="0.35">
      <c r="A24" s="92">
        <v>1</v>
      </c>
      <c r="B24" s="131"/>
      <c r="C24" s="131"/>
      <c r="D24" s="84">
        <f t="shared" si="8"/>
        <v>0</v>
      </c>
      <c r="E24" s="131"/>
      <c r="F24" s="131"/>
      <c r="G24" s="84">
        <f t="shared" si="9"/>
        <v>0</v>
      </c>
      <c r="H24" s="131"/>
      <c r="I24" s="131"/>
      <c r="J24" s="84">
        <f t="shared" si="10"/>
        <v>0</v>
      </c>
      <c r="K24" s="132"/>
      <c r="L24" s="132"/>
      <c r="M24" s="132"/>
      <c r="N24" s="133"/>
      <c r="O24" s="10">
        <f>INDEX('Nutrient Contents'!$C$54:$C$104,A24)</f>
        <v>1</v>
      </c>
      <c r="P24" s="10">
        <f t="shared" si="11"/>
        <v>0</v>
      </c>
      <c r="Q24" s="10">
        <f>INDEX('Nutrient Contents'!$H$54:$H$104,'Plant Output'!O24)*'Plant Output'!P24/100</f>
        <v>0</v>
      </c>
      <c r="R24" s="10">
        <f>INDEX('Nutrient Contents'!$I$54:$I$104,'Plant Output'!O24)*'Plant Output'!P24/100</f>
        <v>0</v>
      </c>
      <c r="S24" s="10">
        <f>INDEX('Nutrient Contents'!$J$54:$J$104,'Plant Output'!O24)*'Plant Output'!P24/100</f>
        <v>0</v>
      </c>
      <c r="T24" s="10">
        <f>INDEX('Nutrient Contents'!$L$54:$L$104,'Plant Output'!O24)*'Plant Output'!P24/100</f>
        <v>0</v>
      </c>
      <c r="U24" s="10">
        <f>INDEX('Nutrient Contents'!$M$54:$M$104,'Plant Output'!O24)*'Plant Output'!P24/100</f>
        <v>0</v>
      </c>
      <c r="V24" s="10">
        <f>INDEX('Nutrient Contents'!$C$54:$C$104,A24)</f>
        <v>1</v>
      </c>
      <c r="W24" s="10">
        <f t="shared" si="0"/>
        <v>0</v>
      </c>
      <c r="X24" s="10">
        <f>INDEX('Nutrient Contents'!$H$54:$H$104,'Plant Output'!V24)*'Plant Output'!W24/100</f>
        <v>0</v>
      </c>
      <c r="Y24" s="10">
        <f>INDEX('Nutrient Contents'!$I$54:$I$104,'Plant Output'!V24)*'Plant Output'!W24/100</f>
        <v>0</v>
      </c>
      <c r="Z24" s="10">
        <f>INDEX('Nutrient Contents'!$J$54:$J$104,'Plant Output'!V24)*'Plant Output'!W24/100</f>
        <v>0</v>
      </c>
      <c r="AA24" s="10">
        <f>INDEX('Nutrient Contents'!$L$54:$L$104,'Plant Output'!V24)*'Plant Output'!W24/100</f>
        <v>0</v>
      </c>
      <c r="AB24" s="10">
        <f>INDEX('Nutrient Contents'!$M$54:$M$104,'Plant Output'!V24)*'Plant Output'!W24/100</f>
        <v>0</v>
      </c>
      <c r="AC24" s="10">
        <f>INDEX('Nutrient Contents'!$C$54:$C$104,A24)</f>
        <v>1</v>
      </c>
      <c r="AD24" s="10">
        <f t="shared" si="1"/>
        <v>0</v>
      </c>
      <c r="AE24" s="10">
        <f>INDEX('Nutrient Contents'!$H$54:$H$104,'Plant Output'!AC24)*'Plant Output'!AD24/100</f>
        <v>0</v>
      </c>
      <c r="AF24" s="10">
        <f>INDEX('Nutrient Contents'!$I$54:$I$104,'Plant Output'!AC24)*'Plant Output'!AD24/100</f>
        <v>0</v>
      </c>
      <c r="AG24" s="10">
        <f>INDEX('Nutrient Contents'!$J$54:$J$104,'Plant Output'!AC24)*'Plant Output'!AD24/100</f>
        <v>0</v>
      </c>
      <c r="AH24" s="10">
        <f>INDEX('Nutrient Contents'!$L$54:$L$104,'Plant Output'!AC24)*'Plant Output'!AD24/100</f>
        <v>0</v>
      </c>
      <c r="AI24" s="10">
        <f>INDEX('Nutrient Contents'!$M$54:$M$104,'Plant Output'!AC24)*'Plant Output'!AD24/100</f>
        <v>0</v>
      </c>
      <c r="AJ24" s="11">
        <f t="shared" si="2"/>
        <v>0</v>
      </c>
      <c r="AK24" s="10">
        <f t="shared" si="3"/>
        <v>0</v>
      </c>
      <c r="AL24" s="10">
        <f t="shared" si="4"/>
        <v>0</v>
      </c>
      <c r="AM24" s="10">
        <f t="shared" si="5"/>
        <v>0</v>
      </c>
      <c r="AN24" s="10">
        <f t="shared" si="6"/>
        <v>0</v>
      </c>
      <c r="AO24" s="10">
        <f t="shared" si="7"/>
        <v>0</v>
      </c>
    </row>
    <row r="25" spans="1:41" ht="20" customHeight="1" thickBot="1" x14ac:dyDescent="0.35">
      <c r="A25" s="92">
        <v>1</v>
      </c>
      <c r="B25" s="131"/>
      <c r="C25" s="131"/>
      <c r="D25" s="84">
        <f t="shared" si="8"/>
        <v>0</v>
      </c>
      <c r="E25" s="131"/>
      <c r="F25" s="131"/>
      <c r="G25" s="84">
        <f t="shared" si="9"/>
        <v>0</v>
      </c>
      <c r="H25" s="131"/>
      <c r="I25" s="131"/>
      <c r="J25" s="84">
        <f t="shared" si="10"/>
        <v>0</v>
      </c>
      <c r="K25" s="132"/>
      <c r="L25" s="132"/>
      <c r="M25" s="132"/>
      <c r="N25" s="133"/>
      <c r="O25" s="10">
        <f>INDEX('Nutrient Contents'!$C$54:$C$104,A25)</f>
        <v>1</v>
      </c>
      <c r="P25" s="10">
        <f t="shared" si="11"/>
        <v>0</v>
      </c>
      <c r="Q25" s="10">
        <f>INDEX('Nutrient Contents'!$H$54:$H$104,'Plant Output'!O25)*'Plant Output'!P25/100</f>
        <v>0</v>
      </c>
      <c r="R25" s="10">
        <f>INDEX('Nutrient Contents'!$I$54:$I$104,'Plant Output'!O25)*'Plant Output'!P25/100</f>
        <v>0</v>
      </c>
      <c r="S25" s="10">
        <f>INDEX('Nutrient Contents'!$J$54:$J$104,'Plant Output'!O25)*'Plant Output'!P25/100</f>
        <v>0</v>
      </c>
      <c r="T25" s="10">
        <f>INDEX('Nutrient Contents'!$L$54:$L$104,'Plant Output'!O25)*'Plant Output'!P25/100</f>
        <v>0</v>
      </c>
      <c r="U25" s="10">
        <f>INDEX('Nutrient Contents'!$M$54:$M$104,'Plant Output'!O25)*'Plant Output'!P25/100</f>
        <v>0</v>
      </c>
      <c r="V25" s="10">
        <f>INDEX('Nutrient Contents'!$C$54:$C$104,A25)</f>
        <v>1</v>
      </c>
      <c r="W25" s="10">
        <f t="shared" si="0"/>
        <v>0</v>
      </c>
      <c r="X25" s="10">
        <f>INDEX('Nutrient Contents'!$H$54:$H$104,'Plant Output'!V25)*'Plant Output'!W25/100</f>
        <v>0</v>
      </c>
      <c r="Y25" s="10">
        <f>INDEX('Nutrient Contents'!$I$54:$I$104,'Plant Output'!V25)*'Plant Output'!W25/100</f>
        <v>0</v>
      </c>
      <c r="Z25" s="10">
        <f>INDEX('Nutrient Contents'!$J$54:$J$104,'Plant Output'!V25)*'Plant Output'!W25/100</f>
        <v>0</v>
      </c>
      <c r="AA25" s="10">
        <f>INDEX('Nutrient Contents'!$L$54:$L$104,'Plant Output'!V25)*'Plant Output'!W25/100</f>
        <v>0</v>
      </c>
      <c r="AB25" s="10">
        <f>INDEX('Nutrient Contents'!$M$54:$M$104,'Plant Output'!V25)*'Plant Output'!W25/100</f>
        <v>0</v>
      </c>
      <c r="AC25" s="10">
        <f>INDEX('Nutrient Contents'!$C$54:$C$104,A25)</f>
        <v>1</v>
      </c>
      <c r="AD25" s="10">
        <f t="shared" si="1"/>
        <v>0</v>
      </c>
      <c r="AE25" s="10">
        <f>INDEX('Nutrient Contents'!$H$54:$H$104,'Plant Output'!AC25)*'Plant Output'!AD25/100</f>
        <v>0</v>
      </c>
      <c r="AF25" s="10">
        <f>INDEX('Nutrient Contents'!$I$54:$I$104,'Plant Output'!AC25)*'Plant Output'!AD25/100</f>
        <v>0</v>
      </c>
      <c r="AG25" s="10">
        <f>INDEX('Nutrient Contents'!$J$54:$J$104,'Plant Output'!AC25)*'Plant Output'!AD25/100</f>
        <v>0</v>
      </c>
      <c r="AH25" s="10">
        <f>INDEX('Nutrient Contents'!$L$54:$L$104,'Plant Output'!AC25)*'Plant Output'!AD25/100</f>
        <v>0</v>
      </c>
      <c r="AI25" s="10">
        <f>INDEX('Nutrient Contents'!$M$54:$M$104,'Plant Output'!AC25)*'Plant Output'!AD25/100</f>
        <v>0</v>
      </c>
      <c r="AJ25" s="11">
        <f t="shared" si="2"/>
        <v>0</v>
      </c>
      <c r="AK25" s="10">
        <f t="shared" si="3"/>
        <v>0</v>
      </c>
      <c r="AL25" s="10">
        <f t="shared" si="4"/>
        <v>0</v>
      </c>
      <c r="AM25" s="10">
        <f t="shared" si="5"/>
        <v>0</v>
      </c>
      <c r="AN25" s="10">
        <f t="shared" si="6"/>
        <v>0</v>
      </c>
      <c r="AO25" s="10">
        <f t="shared" si="7"/>
        <v>0</v>
      </c>
    </row>
    <row r="26" spans="1:41" ht="20" customHeight="1" thickBot="1" x14ac:dyDescent="0.35">
      <c r="A26" s="92">
        <v>1</v>
      </c>
      <c r="B26" s="131"/>
      <c r="C26" s="131"/>
      <c r="D26" s="84">
        <f t="shared" si="8"/>
        <v>0</v>
      </c>
      <c r="E26" s="131"/>
      <c r="F26" s="131"/>
      <c r="G26" s="84">
        <f t="shared" si="9"/>
        <v>0</v>
      </c>
      <c r="H26" s="131"/>
      <c r="I26" s="131"/>
      <c r="J26" s="84">
        <f t="shared" si="10"/>
        <v>0</v>
      </c>
      <c r="K26" s="132"/>
      <c r="L26" s="132"/>
      <c r="M26" s="132"/>
      <c r="N26" s="133"/>
      <c r="O26" s="10">
        <f>INDEX('Nutrient Contents'!$C$54:$C$104,A26)</f>
        <v>1</v>
      </c>
      <c r="P26" s="10">
        <f t="shared" si="11"/>
        <v>0</v>
      </c>
      <c r="Q26" s="10">
        <f>INDEX('Nutrient Contents'!$H$54:$H$104,'Plant Output'!O26)*'Plant Output'!P26/100</f>
        <v>0</v>
      </c>
      <c r="R26" s="10">
        <f>INDEX('Nutrient Contents'!$I$54:$I$104,'Plant Output'!O26)*'Plant Output'!P26/100</f>
        <v>0</v>
      </c>
      <c r="S26" s="10">
        <f>INDEX('Nutrient Contents'!$J$54:$J$104,'Plant Output'!O26)*'Plant Output'!P26/100</f>
        <v>0</v>
      </c>
      <c r="T26" s="10">
        <f>INDEX('Nutrient Contents'!$L$54:$L$104,'Plant Output'!O26)*'Plant Output'!P26/100</f>
        <v>0</v>
      </c>
      <c r="U26" s="10">
        <f>INDEX('Nutrient Contents'!$M$54:$M$104,'Plant Output'!O26)*'Plant Output'!P26/100</f>
        <v>0</v>
      </c>
      <c r="V26" s="10">
        <f>INDEX('Nutrient Contents'!$C$54:$C$104,A26)</f>
        <v>1</v>
      </c>
      <c r="W26" s="10">
        <f t="shared" si="0"/>
        <v>0</v>
      </c>
      <c r="X26" s="10">
        <f>INDEX('Nutrient Contents'!$H$54:$H$104,'Plant Output'!V26)*'Plant Output'!W26/100</f>
        <v>0</v>
      </c>
      <c r="Y26" s="10">
        <f>INDEX('Nutrient Contents'!$I$54:$I$104,'Plant Output'!V26)*'Plant Output'!W26/100</f>
        <v>0</v>
      </c>
      <c r="Z26" s="10">
        <f>INDEX('Nutrient Contents'!$J$54:$J$104,'Plant Output'!V26)*'Plant Output'!W26/100</f>
        <v>0</v>
      </c>
      <c r="AA26" s="10">
        <f>INDEX('Nutrient Contents'!$L$54:$L$104,'Plant Output'!V26)*'Plant Output'!W26/100</f>
        <v>0</v>
      </c>
      <c r="AB26" s="10">
        <f>INDEX('Nutrient Contents'!$M$54:$M$104,'Plant Output'!V26)*'Plant Output'!W26/100</f>
        <v>0</v>
      </c>
      <c r="AC26" s="10">
        <f>INDEX('Nutrient Contents'!$C$54:$C$104,A26)</f>
        <v>1</v>
      </c>
      <c r="AD26" s="10">
        <f t="shared" si="1"/>
        <v>0</v>
      </c>
      <c r="AE26" s="10">
        <f>INDEX('Nutrient Contents'!$H$54:$H$104,'Plant Output'!AC26)*'Plant Output'!AD26/100</f>
        <v>0</v>
      </c>
      <c r="AF26" s="10">
        <f>INDEX('Nutrient Contents'!$I$54:$I$104,'Plant Output'!AC26)*'Plant Output'!AD26/100</f>
        <v>0</v>
      </c>
      <c r="AG26" s="10">
        <f>INDEX('Nutrient Contents'!$J$54:$J$104,'Plant Output'!AC26)*'Plant Output'!AD26/100</f>
        <v>0</v>
      </c>
      <c r="AH26" s="10">
        <f>INDEX('Nutrient Contents'!$L$54:$L$104,'Plant Output'!AC26)*'Plant Output'!AD26/100</f>
        <v>0</v>
      </c>
      <c r="AI26" s="10">
        <f>INDEX('Nutrient Contents'!$M$54:$M$104,'Plant Output'!AC26)*'Plant Output'!AD26/100</f>
        <v>0</v>
      </c>
      <c r="AJ26" s="11">
        <f t="shared" si="2"/>
        <v>0</v>
      </c>
      <c r="AK26" s="10">
        <f t="shared" si="3"/>
        <v>0</v>
      </c>
      <c r="AL26" s="10">
        <f t="shared" si="4"/>
        <v>0</v>
      </c>
      <c r="AM26" s="10">
        <f t="shared" si="5"/>
        <v>0</v>
      </c>
      <c r="AN26" s="10">
        <f t="shared" si="6"/>
        <v>0</v>
      </c>
      <c r="AO26" s="10">
        <f t="shared" si="7"/>
        <v>0</v>
      </c>
    </row>
    <row r="27" spans="1:41" ht="20" customHeight="1" thickBot="1" x14ac:dyDescent="0.35">
      <c r="A27" s="92">
        <v>1</v>
      </c>
      <c r="B27" s="131"/>
      <c r="C27" s="131"/>
      <c r="D27" s="84">
        <f t="shared" si="8"/>
        <v>0</v>
      </c>
      <c r="E27" s="131"/>
      <c r="F27" s="131"/>
      <c r="G27" s="84">
        <f t="shared" si="9"/>
        <v>0</v>
      </c>
      <c r="H27" s="131"/>
      <c r="I27" s="131"/>
      <c r="J27" s="84">
        <f t="shared" si="10"/>
        <v>0</v>
      </c>
      <c r="K27" s="132"/>
      <c r="L27" s="132"/>
      <c r="M27" s="132"/>
      <c r="N27" s="133"/>
      <c r="O27" s="10">
        <f>INDEX('Nutrient Contents'!$C$54:$C$104,A27)</f>
        <v>1</v>
      </c>
      <c r="P27" s="10">
        <f t="shared" si="11"/>
        <v>0</v>
      </c>
      <c r="Q27" s="10">
        <f>INDEX('Nutrient Contents'!$H$54:$H$104,'Plant Output'!O27)*'Plant Output'!P27/100</f>
        <v>0</v>
      </c>
      <c r="R27" s="10">
        <f>INDEX('Nutrient Contents'!$I$54:$I$104,'Plant Output'!O27)*'Plant Output'!P27/100</f>
        <v>0</v>
      </c>
      <c r="S27" s="10">
        <f>INDEX('Nutrient Contents'!$J$54:$J$104,'Plant Output'!O27)*'Plant Output'!P27/100</f>
        <v>0</v>
      </c>
      <c r="T27" s="10">
        <f>INDEX('Nutrient Contents'!$L$54:$L$104,'Plant Output'!O27)*'Plant Output'!P27/100</f>
        <v>0</v>
      </c>
      <c r="U27" s="10">
        <f>INDEX('Nutrient Contents'!$M$54:$M$104,'Plant Output'!O27)*'Plant Output'!P27/100</f>
        <v>0</v>
      </c>
      <c r="V27" s="10">
        <f>INDEX('Nutrient Contents'!$C$54:$C$104,A27)</f>
        <v>1</v>
      </c>
      <c r="W27" s="10">
        <f t="shared" si="0"/>
        <v>0</v>
      </c>
      <c r="X27" s="10">
        <f>INDEX('Nutrient Contents'!$H$54:$H$104,'Plant Output'!V27)*'Plant Output'!W27/100</f>
        <v>0</v>
      </c>
      <c r="Y27" s="10">
        <f>INDEX('Nutrient Contents'!$I$54:$I$104,'Plant Output'!V27)*'Plant Output'!W27/100</f>
        <v>0</v>
      </c>
      <c r="Z27" s="10">
        <f>INDEX('Nutrient Contents'!$J$54:$J$104,'Plant Output'!V27)*'Plant Output'!W27/100</f>
        <v>0</v>
      </c>
      <c r="AA27" s="10">
        <f>INDEX('Nutrient Contents'!$L$54:$L$104,'Plant Output'!V27)*'Plant Output'!W27/100</f>
        <v>0</v>
      </c>
      <c r="AB27" s="10">
        <f>INDEX('Nutrient Contents'!$M$54:$M$104,'Plant Output'!V27)*'Plant Output'!W27/100</f>
        <v>0</v>
      </c>
      <c r="AC27" s="10">
        <f>INDEX('Nutrient Contents'!$C$54:$C$104,A27)</f>
        <v>1</v>
      </c>
      <c r="AD27" s="10">
        <f t="shared" si="1"/>
        <v>0</v>
      </c>
      <c r="AE27" s="10">
        <f>INDEX('Nutrient Contents'!$H$54:$H$104,'Plant Output'!AC27)*'Plant Output'!AD27/100</f>
        <v>0</v>
      </c>
      <c r="AF27" s="10">
        <f>INDEX('Nutrient Contents'!$I$54:$I$104,'Plant Output'!AC27)*'Plant Output'!AD27/100</f>
        <v>0</v>
      </c>
      <c r="AG27" s="10">
        <f>INDEX('Nutrient Contents'!$J$54:$J$104,'Plant Output'!AC27)*'Plant Output'!AD27/100</f>
        <v>0</v>
      </c>
      <c r="AH27" s="10">
        <f>INDEX('Nutrient Contents'!$L$54:$L$104,'Plant Output'!AC27)*'Plant Output'!AD27/100</f>
        <v>0</v>
      </c>
      <c r="AI27" s="10">
        <f>INDEX('Nutrient Contents'!$M$54:$M$104,'Plant Output'!AC27)*'Plant Output'!AD27/100</f>
        <v>0</v>
      </c>
      <c r="AJ27" s="11">
        <f t="shared" si="2"/>
        <v>0</v>
      </c>
      <c r="AK27" s="10">
        <f t="shared" si="3"/>
        <v>0</v>
      </c>
      <c r="AL27" s="10">
        <f t="shared" si="4"/>
        <v>0</v>
      </c>
      <c r="AM27" s="10">
        <f t="shared" si="5"/>
        <v>0</v>
      </c>
      <c r="AN27" s="10">
        <f t="shared" si="6"/>
        <v>0</v>
      </c>
      <c r="AO27" s="10">
        <f t="shared" si="7"/>
        <v>0</v>
      </c>
    </row>
    <row r="28" spans="1:41" ht="20" customHeight="1" thickBot="1" x14ac:dyDescent="0.35">
      <c r="A28" s="92">
        <v>38</v>
      </c>
      <c r="B28" s="131"/>
      <c r="C28" s="131"/>
      <c r="D28" s="84">
        <f t="shared" si="8"/>
        <v>0</v>
      </c>
      <c r="E28" s="131"/>
      <c r="F28" s="131"/>
      <c r="G28" s="84">
        <f t="shared" si="9"/>
        <v>0</v>
      </c>
      <c r="H28" s="131"/>
      <c r="I28" s="131"/>
      <c r="J28" s="84">
        <f t="shared" si="10"/>
        <v>0</v>
      </c>
      <c r="K28" s="132"/>
      <c r="L28" s="132"/>
      <c r="M28" s="132"/>
      <c r="N28" s="133"/>
      <c r="O28" s="10">
        <f>INDEX('Nutrient Contents'!$C$54:$C$104,A28)</f>
        <v>38</v>
      </c>
      <c r="P28" s="10">
        <f t="shared" si="11"/>
        <v>0</v>
      </c>
      <c r="Q28" s="10">
        <f>INDEX('Nutrient Contents'!$H$54:$H$104,'Plant Output'!O28)*'Plant Output'!P28/100</f>
        <v>0</v>
      </c>
      <c r="R28" s="10">
        <f>INDEX('Nutrient Contents'!$I$54:$I$104,'Plant Output'!O28)*'Plant Output'!P28/100</f>
        <v>0</v>
      </c>
      <c r="S28" s="10">
        <f>INDEX('Nutrient Contents'!$J$54:$J$104,'Plant Output'!O28)*'Plant Output'!P28/100</f>
        <v>0</v>
      </c>
      <c r="T28" s="10">
        <f>INDEX('Nutrient Contents'!$L$54:$L$104,'Plant Output'!O28)*'Plant Output'!P28/100</f>
        <v>0</v>
      </c>
      <c r="U28" s="10">
        <f>INDEX('Nutrient Contents'!$M$54:$M$104,'Plant Output'!O28)*'Plant Output'!P28/100</f>
        <v>0</v>
      </c>
      <c r="V28" s="10">
        <f>INDEX('Nutrient Contents'!$C$54:$C$104,A28)</f>
        <v>38</v>
      </c>
      <c r="W28" s="10">
        <f t="shared" si="0"/>
        <v>0</v>
      </c>
      <c r="X28" s="10">
        <f>INDEX('Nutrient Contents'!$H$54:$H$104,'Plant Output'!V28)*'Plant Output'!W28/100</f>
        <v>0</v>
      </c>
      <c r="Y28" s="10">
        <f>INDEX('Nutrient Contents'!$I$54:$I$104,'Plant Output'!V28)*'Plant Output'!W28/100</f>
        <v>0</v>
      </c>
      <c r="Z28" s="10">
        <f>INDEX('Nutrient Contents'!$J$54:$J$104,'Plant Output'!V28)*'Plant Output'!W28/100</f>
        <v>0</v>
      </c>
      <c r="AA28" s="10">
        <f>INDEX('Nutrient Contents'!$L$54:$L$104,'Plant Output'!V28)*'Plant Output'!W28/100</f>
        <v>0</v>
      </c>
      <c r="AB28" s="10">
        <f>INDEX('Nutrient Contents'!$M$54:$M$104,'Plant Output'!V28)*'Plant Output'!W28/100</f>
        <v>0</v>
      </c>
      <c r="AC28" s="10">
        <f>INDEX('Nutrient Contents'!$C$54:$C$104,A28)</f>
        <v>38</v>
      </c>
      <c r="AD28" s="10">
        <f t="shared" si="1"/>
        <v>0</v>
      </c>
      <c r="AE28" s="10">
        <f>INDEX('Nutrient Contents'!$H$54:$H$104,'Plant Output'!AC28)*'Plant Output'!AD28/100</f>
        <v>0</v>
      </c>
      <c r="AF28" s="10">
        <f>INDEX('Nutrient Contents'!$I$54:$I$104,'Plant Output'!AC28)*'Plant Output'!AD28/100</f>
        <v>0</v>
      </c>
      <c r="AG28" s="10">
        <f>INDEX('Nutrient Contents'!$J$54:$J$104,'Plant Output'!AC28)*'Plant Output'!AD28/100</f>
        <v>0</v>
      </c>
      <c r="AH28" s="10">
        <f>INDEX('Nutrient Contents'!$L$54:$L$104,'Plant Output'!AC28)*'Plant Output'!AD28/100</f>
        <v>0</v>
      </c>
      <c r="AI28" s="10">
        <f>INDEX('Nutrient Contents'!$M$54:$M$104,'Plant Output'!AC28)*'Plant Output'!AD28/100</f>
        <v>0</v>
      </c>
      <c r="AJ28" s="11">
        <f t="shared" si="2"/>
        <v>0</v>
      </c>
      <c r="AK28" s="10">
        <f t="shared" si="3"/>
        <v>0</v>
      </c>
      <c r="AL28" s="10">
        <f t="shared" si="4"/>
        <v>0</v>
      </c>
      <c r="AM28" s="10">
        <f t="shared" si="5"/>
        <v>0</v>
      </c>
      <c r="AN28" s="10">
        <f t="shared" si="6"/>
        <v>0</v>
      </c>
      <c r="AO28" s="10">
        <f t="shared" si="7"/>
        <v>0</v>
      </c>
    </row>
    <row r="29" spans="1:41" ht="20" customHeight="1" thickBot="1" x14ac:dyDescent="0.35">
      <c r="A29" s="92">
        <v>38</v>
      </c>
      <c r="B29" s="131"/>
      <c r="C29" s="131"/>
      <c r="D29" s="84">
        <f t="shared" si="8"/>
        <v>0</v>
      </c>
      <c r="E29" s="131"/>
      <c r="F29" s="131"/>
      <c r="G29" s="84">
        <f t="shared" si="9"/>
        <v>0</v>
      </c>
      <c r="H29" s="131"/>
      <c r="I29" s="131"/>
      <c r="J29" s="84">
        <f t="shared" si="10"/>
        <v>0</v>
      </c>
      <c r="K29" s="132"/>
      <c r="L29" s="132"/>
      <c r="M29" s="132"/>
      <c r="N29" s="133"/>
      <c r="O29" s="10">
        <f>INDEX('Nutrient Contents'!$C$54:$C$104,A29)</f>
        <v>38</v>
      </c>
      <c r="P29" s="10">
        <f t="shared" si="11"/>
        <v>0</v>
      </c>
      <c r="Q29" s="10">
        <f>INDEX('Nutrient Contents'!$H$54:$H$104,'Plant Output'!O29)*'Plant Output'!P29/100</f>
        <v>0</v>
      </c>
      <c r="R29" s="10">
        <f>INDEX('Nutrient Contents'!$I$54:$I$104,'Plant Output'!O29)*'Plant Output'!P29/100</f>
        <v>0</v>
      </c>
      <c r="S29" s="10">
        <f>INDEX('Nutrient Contents'!$J$54:$J$104,'Plant Output'!O29)*'Plant Output'!P29/100</f>
        <v>0</v>
      </c>
      <c r="T29" s="10">
        <f>INDEX('Nutrient Contents'!$L$54:$L$104,'Plant Output'!O29)*'Plant Output'!P29/100</f>
        <v>0</v>
      </c>
      <c r="U29" s="10">
        <f>INDEX('Nutrient Contents'!$M$54:$M$104,'Plant Output'!O29)*'Plant Output'!P29/100</f>
        <v>0</v>
      </c>
      <c r="V29" s="10">
        <f>INDEX('Nutrient Contents'!$C$54:$C$104,A29)</f>
        <v>38</v>
      </c>
      <c r="W29" s="10">
        <f t="shared" si="0"/>
        <v>0</v>
      </c>
      <c r="X29" s="10">
        <f>INDEX('Nutrient Contents'!$H$54:$H$104,'Plant Output'!V29)*'Plant Output'!W29/100</f>
        <v>0</v>
      </c>
      <c r="Y29" s="10">
        <f>INDEX('Nutrient Contents'!$I$54:$I$104,'Plant Output'!V29)*'Plant Output'!W29/100</f>
        <v>0</v>
      </c>
      <c r="Z29" s="10">
        <f>INDEX('Nutrient Contents'!$J$54:$J$104,'Plant Output'!V29)*'Plant Output'!W29/100</f>
        <v>0</v>
      </c>
      <c r="AA29" s="10">
        <f>INDEX('Nutrient Contents'!$L$54:$L$104,'Plant Output'!V29)*'Plant Output'!W29/100</f>
        <v>0</v>
      </c>
      <c r="AB29" s="10">
        <f>INDEX('Nutrient Contents'!$M$54:$M$104,'Plant Output'!V29)*'Plant Output'!W29/100</f>
        <v>0</v>
      </c>
      <c r="AC29" s="10">
        <f>INDEX('Nutrient Contents'!$C$54:$C$104,A29)</f>
        <v>38</v>
      </c>
      <c r="AD29" s="10">
        <f t="shared" si="1"/>
        <v>0</v>
      </c>
      <c r="AE29" s="10">
        <f>INDEX('Nutrient Contents'!$H$54:$H$104,'Plant Output'!AC29)*'Plant Output'!AD29/100</f>
        <v>0</v>
      </c>
      <c r="AF29" s="10">
        <f>INDEX('Nutrient Contents'!$I$54:$I$104,'Plant Output'!AC29)*'Plant Output'!AD29/100</f>
        <v>0</v>
      </c>
      <c r="AG29" s="10">
        <f>INDEX('Nutrient Contents'!$J$54:$J$104,'Plant Output'!AC29)*'Plant Output'!AD29/100</f>
        <v>0</v>
      </c>
      <c r="AH29" s="10">
        <f>INDEX('Nutrient Contents'!$L$54:$L$104,'Plant Output'!AC29)*'Plant Output'!AD29/100</f>
        <v>0</v>
      </c>
      <c r="AI29" s="10">
        <f>INDEX('Nutrient Contents'!$M$54:$M$104,'Plant Output'!AC29)*'Plant Output'!AD29/100</f>
        <v>0</v>
      </c>
      <c r="AJ29" s="11">
        <f t="shared" si="2"/>
        <v>0</v>
      </c>
      <c r="AK29" s="10">
        <f t="shared" si="3"/>
        <v>0</v>
      </c>
      <c r="AL29" s="10">
        <f t="shared" si="4"/>
        <v>0</v>
      </c>
      <c r="AM29" s="10">
        <f t="shared" si="5"/>
        <v>0</v>
      </c>
      <c r="AN29" s="10">
        <f t="shared" si="6"/>
        <v>0</v>
      </c>
      <c r="AO29" s="10">
        <f t="shared" si="7"/>
        <v>0</v>
      </c>
    </row>
    <row r="30" spans="1:41" ht="20" customHeight="1" thickBot="1" x14ac:dyDescent="0.35">
      <c r="A30" s="92">
        <v>38</v>
      </c>
      <c r="B30" s="131"/>
      <c r="C30" s="131"/>
      <c r="D30" s="84">
        <f t="shared" si="8"/>
        <v>0</v>
      </c>
      <c r="E30" s="131"/>
      <c r="F30" s="131"/>
      <c r="G30" s="84">
        <f t="shared" si="9"/>
        <v>0</v>
      </c>
      <c r="H30" s="131"/>
      <c r="I30" s="131"/>
      <c r="J30" s="84">
        <f t="shared" si="10"/>
        <v>0</v>
      </c>
      <c r="K30" s="132"/>
      <c r="L30" s="132"/>
      <c r="M30" s="132"/>
      <c r="N30" s="133"/>
      <c r="O30" s="10">
        <f>INDEX('Nutrient Contents'!$C$54:$C$104,A30)</f>
        <v>38</v>
      </c>
      <c r="P30" s="10">
        <f t="shared" si="11"/>
        <v>0</v>
      </c>
      <c r="Q30" s="10">
        <f>INDEX('Nutrient Contents'!$H$54:$H$104,'Plant Output'!O30)*'Plant Output'!P30/100</f>
        <v>0</v>
      </c>
      <c r="R30" s="10">
        <f>INDEX('Nutrient Contents'!$I$54:$I$104,'Plant Output'!O30)*'Plant Output'!P30/100</f>
        <v>0</v>
      </c>
      <c r="S30" s="10">
        <f>INDEX('Nutrient Contents'!$J$54:$J$104,'Plant Output'!O30)*'Plant Output'!P30/100</f>
        <v>0</v>
      </c>
      <c r="T30" s="10">
        <f>INDEX('Nutrient Contents'!$L$54:$L$104,'Plant Output'!O30)*'Plant Output'!P30/100</f>
        <v>0</v>
      </c>
      <c r="U30" s="10">
        <f>INDEX('Nutrient Contents'!$M$54:$M$104,'Plant Output'!O30)*'Plant Output'!P30/100</f>
        <v>0</v>
      </c>
      <c r="V30" s="10">
        <f>INDEX('Nutrient Contents'!$C$54:$C$104,A30)</f>
        <v>38</v>
      </c>
      <c r="W30" s="10">
        <f t="shared" si="0"/>
        <v>0</v>
      </c>
      <c r="X30" s="10">
        <f>INDEX('Nutrient Contents'!$H$54:$H$104,'Plant Output'!V30)*'Plant Output'!W30/100</f>
        <v>0</v>
      </c>
      <c r="Y30" s="10">
        <f>INDEX('Nutrient Contents'!$I$54:$I$104,'Plant Output'!V30)*'Plant Output'!W30/100</f>
        <v>0</v>
      </c>
      <c r="Z30" s="10">
        <f>INDEX('Nutrient Contents'!$J$54:$J$104,'Plant Output'!V30)*'Plant Output'!W30/100</f>
        <v>0</v>
      </c>
      <c r="AA30" s="10">
        <f>INDEX('Nutrient Contents'!$L$54:$L$104,'Plant Output'!V30)*'Plant Output'!W30/100</f>
        <v>0</v>
      </c>
      <c r="AB30" s="10">
        <f>INDEX('Nutrient Contents'!$M$54:$M$104,'Plant Output'!V30)*'Plant Output'!W30/100</f>
        <v>0</v>
      </c>
      <c r="AC30" s="10">
        <f>INDEX('Nutrient Contents'!$C$54:$C$104,A30)</f>
        <v>38</v>
      </c>
      <c r="AD30" s="10">
        <f t="shared" si="1"/>
        <v>0</v>
      </c>
      <c r="AE30" s="10">
        <f>INDEX('Nutrient Contents'!$H$54:$H$104,'Plant Output'!AC30)*'Plant Output'!AD30/100</f>
        <v>0</v>
      </c>
      <c r="AF30" s="10">
        <f>INDEX('Nutrient Contents'!$I$54:$I$104,'Plant Output'!AC30)*'Plant Output'!AD30/100</f>
        <v>0</v>
      </c>
      <c r="AG30" s="10">
        <f>INDEX('Nutrient Contents'!$J$54:$J$104,'Plant Output'!AC30)*'Plant Output'!AD30/100</f>
        <v>0</v>
      </c>
      <c r="AH30" s="10">
        <f>INDEX('Nutrient Contents'!$L$54:$L$104,'Plant Output'!AC30)*'Plant Output'!AD30/100</f>
        <v>0</v>
      </c>
      <c r="AI30" s="10">
        <f>INDEX('Nutrient Contents'!$M$54:$M$104,'Plant Output'!AC30)*'Plant Output'!AD30/100</f>
        <v>0</v>
      </c>
      <c r="AJ30" s="11">
        <f t="shared" si="2"/>
        <v>0</v>
      </c>
      <c r="AK30" s="10">
        <f t="shared" si="3"/>
        <v>0</v>
      </c>
      <c r="AL30" s="10">
        <f t="shared" si="4"/>
        <v>0</v>
      </c>
      <c r="AM30" s="10">
        <f t="shared" si="5"/>
        <v>0</v>
      </c>
      <c r="AN30" s="10">
        <f t="shared" si="6"/>
        <v>0</v>
      </c>
      <c r="AO30" s="10">
        <f t="shared" si="7"/>
        <v>0</v>
      </c>
    </row>
    <row r="31" spans="1:41" ht="20" customHeight="1" thickBot="1" x14ac:dyDescent="0.35">
      <c r="A31" s="92">
        <v>38</v>
      </c>
      <c r="B31" s="131"/>
      <c r="C31" s="131"/>
      <c r="D31" s="84">
        <f t="shared" si="8"/>
        <v>0</v>
      </c>
      <c r="E31" s="131"/>
      <c r="F31" s="131"/>
      <c r="G31" s="84">
        <f t="shared" si="9"/>
        <v>0</v>
      </c>
      <c r="H31" s="131"/>
      <c r="I31" s="131"/>
      <c r="J31" s="84">
        <f t="shared" si="10"/>
        <v>0</v>
      </c>
      <c r="K31" s="132"/>
      <c r="L31" s="132"/>
      <c r="M31" s="132"/>
      <c r="N31" s="133"/>
      <c r="O31" s="10">
        <f>INDEX('Nutrient Contents'!$C$54:$C$104,A31)</f>
        <v>38</v>
      </c>
      <c r="P31" s="10">
        <f t="shared" si="11"/>
        <v>0</v>
      </c>
      <c r="Q31" s="10">
        <f>INDEX('Nutrient Contents'!$H$54:$H$104,'Plant Output'!O31)*'Plant Output'!P31/100</f>
        <v>0</v>
      </c>
      <c r="R31" s="10">
        <f>INDEX('Nutrient Contents'!$I$54:$I$104,'Plant Output'!O31)*'Plant Output'!P31/100</f>
        <v>0</v>
      </c>
      <c r="S31" s="10">
        <f>INDEX('Nutrient Contents'!$J$54:$J$104,'Plant Output'!O31)*'Plant Output'!P31/100</f>
        <v>0</v>
      </c>
      <c r="T31" s="10">
        <f>INDEX('Nutrient Contents'!$L$54:$L$104,'Plant Output'!O31)*'Plant Output'!P31/100</f>
        <v>0</v>
      </c>
      <c r="U31" s="10">
        <f>INDEX('Nutrient Contents'!$M$54:$M$104,'Plant Output'!O31)*'Plant Output'!P31/100</f>
        <v>0</v>
      </c>
      <c r="V31" s="10">
        <f>INDEX('Nutrient Contents'!$C$54:$C$104,A31)</f>
        <v>38</v>
      </c>
      <c r="W31" s="10">
        <f t="shared" si="0"/>
        <v>0</v>
      </c>
      <c r="X31" s="10">
        <f>INDEX('Nutrient Contents'!$H$54:$H$104,'Plant Output'!V31)*'Plant Output'!W31/100</f>
        <v>0</v>
      </c>
      <c r="Y31" s="10">
        <f>INDEX('Nutrient Contents'!$I$54:$I$104,'Plant Output'!V31)*'Plant Output'!W31/100</f>
        <v>0</v>
      </c>
      <c r="Z31" s="10">
        <f>INDEX('Nutrient Contents'!$J$54:$J$104,'Plant Output'!V31)*'Plant Output'!W31/100</f>
        <v>0</v>
      </c>
      <c r="AA31" s="10">
        <f>INDEX('Nutrient Contents'!$L$54:$L$104,'Plant Output'!V31)*'Plant Output'!W31/100</f>
        <v>0</v>
      </c>
      <c r="AB31" s="10">
        <f>INDEX('Nutrient Contents'!$M$54:$M$104,'Plant Output'!V31)*'Plant Output'!W31/100</f>
        <v>0</v>
      </c>
      <c r="AC31" s="10">
        <f>INDEX('Nutrient Contents'!$C$54:$C$104,A31)</f>
        <v>38</v>
      </c>
      <c r="AD31" s="10">
        <f t="shared" si="1"/>
        <v>0</v>
      </c>
      <c r="AE31" s="10">
        <f>INDEX('Nutrient Contents'!$H$54:$H$104,'Plant Output'!AC31)*'Plant Output'!AD31/100</f>
        <v>0</v>
      </c>
      <c r="AF31" s="10">
        <f>INDEX('Nutrient Contents'!$I$54:$I$104,'Plant Output'!AC31)*'Plant Output'!AD31/100</f>
        <v>0</v>
      </c>
      <c r="AG31" s="10">
        <f>INDEX('Nutrient Contents'!$J$54:$J$104,'Plant Output'!AC31)*'Plant Output'!AD31/100</f>
        <v>0</v>
      </c>
      <c r="AH31" s="10">
        <f>INDEX('Nutrient Contents'!$L$54:$L$104,'Plant Output'!AC31)*'Plant Output'!AD31/100</f>
        <v>0</v>
      </c>
      <c r="AI31" s="10">
        <f>INDEX('Nutrient Contents'!$M$54:$M$104,'Plant Output'!AC31)*'Plant Output'!AD31/100</f>
        <v>0</v>
      </c>
      <c r="AJ31" s="11">
        <f t="shared" si="2"/>
        <v>0</v>
      </c>
      <c r="AK31" s="10">
        <f t="shared" si="3"/>
        <v>0</v>
      </c>
      <c r="AL31" s="10">
        <f t="shared" si="4"/>
        <v>0</v>
      </c>
      <c r="AM31" s="10">
        <f t="shared" si="5"/>
        <v>0</v>
      </c>
      <c r="AN31" s="10">
        <f t="shared" si="6"/>
        <v>0</v>
      </c>
      <c r="AO31" s="10">
        <f t="shared" si="7"/>
        <v>0</v>
      </c>
    </row>
    <row r="32" spans="1:41" ht="20" customHeight="1" thickBot="1" x14ac:dyDescent="0.35">
      <c r="A32" s="92">
        <v>38</v>
      </c>
      <c r="B32" s="131"/>
      <c r="C32" s="131"/>
      <c r="D32" s="84">
        <f t="shared" si="8"/>
        <v>0</v>
      </c>
      <c r="E32" s="131"/>
      <c r="F32" s="131"/>
      <c r="G32" s="84">
        <f t="shared" si="9"/>
        <v>0</v>
      </c>
      <c r="H32" s="131"/>
      <c r="I32" s="131"/>
      <c r="J32" s="84">
        <f t="shared" si="10"/>
        <v>0</v>
      </c>
      <c r="K32" s="132"/>
      <c r="L32" s="132"/>
      <c r="M32" s="132"/>
      <c r="N32" s="133"/>
      <c r="O32" s="10">
        <f>INDEX('Nutrient Contents'!$C$54:$C$104,A32)</f>
        <v>38</v>
      </c>
      <c r="P32" s="10">
        <f t="shared" si="11"/>
        <v>0</v>
      </c>
      <c r="Q32" s="10">
        <f>INDEX('Nutrient Contents'!$H$54:$H$104,'Plant Output'!O32)*'Plant Output'!P32/100</f>
        <v>0</v>
      </c>
      <c r="R32" s="10">
        <f>INDEX('Nutrient Contents'!$I$54:$I$104,'Plant Output'!O32)*'Plant Output'!P32/100</f>
        <v>0</v>
      </c>
      <c r="S32" s="10">
        <f>INDEX('Nutrient Contents'!$J$54:$J$104,'Plant Output'!O32)*'Plant Output'!P32/100</f>
        <v>0</v>
      </c>
      <c r="T32" s="10">
        <f>INDEX('Nutrient Contents'!$L$54:$L$104,'Plant Output'!O32)*'Plant Output'!P32/100</f>
        <v>0</v>
      </c>
      <c r="U32" s="10">
        <f>INDEX('Nutrient Contents'!$M$54:$M$104,'Plant Output'!O32)*'Plant Output'!P32/100</f>
        <v>0</v>
      </c>
      <c r="V32" s="10">
        <f>INDEX('Nutrient Contents'!$C$54:$C$104,A32)</f>
        <v>38</v>
      </c>
      <c r="W32" s="10">
        <f t="shared" si="0"/>
        <v>0</v>
      </c>
      <c r="X32" s="10">
        <f>INDEX('Nutrient Contents'!$H$54:$H$104,'Plant Output'!V32)*'Plant Output'!W32/100</f>
        <v>0</v>
      </c>
      <c r="Y32" s="10">
        <f>INDEX('Nutrient Contents'!$I$54:$I$104,'Plant Output'!V32)*'Plant Output'!W32/100</f>
        <v>0</v>
      </c>
      <c r="Z32" s="10">
        <f>INDEX('Nutrient Contents'!$J$54:$J$104,'Plant Output'!V32)*'Plant Output'!W32/100</f>
        <v>0</v>
      </c>
      <c r="AA32" s="10">
        <f>INDEX('Nutrient Contents'!$L$54:$L$104,'Plant Output'!V32)*'Plant Output'!W32/100</f>
        <v>0</v>
      </c>
      <c r="AB32" s="10">
        <f>INDEX('Nutrient Contents'!$M$54:$M$104,'Plant Output'!V32)*'Plant Output'!W32/100</f>
        <v>0</v>
      </c>
      <c r="AC32" s="10">
        <f>INDEX('Nutrient Contents'!$C$54:$C$104,A32)</f>
        <v>38</v>
      </c>
      <c r="AD32" s="10">
        <f t="shared" si="1"/>
        <v>0</v>
      </c>
      <c r="AE32" s="10">
        <f>INDEX('Nutrient Contents'!$H$54:$H$104,'Plant Output'!AC32)*'Plant Output'!AD32/100</f>
        <v>0</v>
      </c>
      <c r="AF32" s="10">
        <f>INDEX('Nutrient Contents'!$I$54:$I$104,'Plant Output'!AC32)*'Plant Output'!AD32/100</f>
        <v>0</v>
      </c>
      <c r="AG32" s="10">
        <f>INDEX('Nutrient Contents'!$J$54:$J$104,'Plant Output'!AC32)*'Plant Output'!AD32/100</f>
        <v>0</v>
      </c>
      <c r="AH32" s="10">
        <f>INDEX('Nutrient Contents'!$L$54:$L$104,'Plant Output'!AC32)*'Plant Output'!AD32/100</f>
        <v>0</v>
      </c>
      <c r="AI32" s="10">
        <f>INDEX('Nutrient Contents'!$M$54:$M$104,'Plant Output'!AC32)*'Plant Output'!AD32/100</f>
        <v>0</v>
      </c>
      <c r="AJ32" s="11">
        <f t="shared" si="2"/>
        <v>0</v>
      </c>
      <c r="AK32" s="10">
        <f t="shared" si="3"/>
        <v>0</v>
      </c>
      <c r="AL32" s="10">
        <f t="shared" si="4"/>
        <v>0</v>
      </c>
      <c r="AM32" s="10">
        <f t="shared" si="5"/>
        <v>0</v>
      </c>
      <c r="AN32" s="10">
        <f t="shared" si="6"/>
        <v>0</v>
      </c>
      <c r="AO32" s="10">
        <f t="shared" si="7"/>
        <v>0</v>
      </c>
    </row>
    <row r="33" spans="1:41" ht="20" customHeight="1" thickBot="1" x14ac:dyDescent="0.35">
      <c r="A33" s="92">
        <v>38</v>
      </c>
      <c r="B33" s="131"/>
      <c r="C33" s="131"/>
      <c r="D33" s="84">
        <f t="shared" si="8"/>
        <v>0</v>
      </c>
      <c r="E33" s="131"/>
      <c r="F33" s="131"/>
      <c r="G33" s="84">
        <f t="shared" si="9"/>
        <v>0</v>
      </c>
      <c r="H33" s="131"/>
      <c r="I33" s="131"/>
      <c r="J33" s="84">
        <f t="shared" si="10"/>
        <v>0</v>
      </c>
      <c r="K33" s="132"/>
      <c r="L33" s="132"/>
      <c r="M33" s="132"/>
      <c r="N33" s="133"/>
      <c r="O33" s="10">
        <f>INDEX('Nutrient Contents'!$C$54:$C$104,A33)</f>
        <v>38</v>
      </c>
      <c r="P33" s="10">
        <f t="shared" si="11"/>
        <v>0</v>
      </c>
      <c r="Q33" s="10">
        <f>INDEX('Nutrient Contents'!$H$54:$H$104,'Plant Output'!O33)*'Plant Output'!P33/100</f>
        <v>0</v>
      </c>
      <c r="R33" s="10">
        <f>INDEX('Nutrient Contents'!$I$54:$I$104,'Plant Output'!O33)*'Plant Output'!P33/100</f>
        <v>0</v>
      </c>
      <c r="S33" s="10">
        <f>INDEX('Nutrient Contents'!$J$54:$J$104,'Plant Output'!O33)*'Plant Output'!P33/100</f>
        <v>0</v>
      </c>
      <c r="T33" s="10">
        <f>INDEX('Nutrient Contents'!$L$54:$L$104,'Plant Output'!O33)*'Plant Output'!P33/100</f>
        <v>0</v>
      </c>
      <c r="U33" s="10">
        <f>INDEX('Nutrient Contents'!$M$54:$M$104,'Plant Output'!O33)*'Plant Output'!P33/100</f>
        <v>0</v>
      </c>
      <c r="V33" s="10">
        <f>INDEX('Nutrient Contents'!$C$54:$C$104,A33)</f>
        <v>38</v>
      </c>
      <c r="W33" s="10">
        <f t="shared" si="0"/>
        <v>0</v>
      </c>
      <c r="X33" s="10">
        <f>INDEX('Nutrient Contents'!$H$54:$H$104,'Plant Output'!V33)*'Plant Output'!W33/100</f>
        <v>0</v>
      </c>
      <c r="Y33" s="10">
        <f>INDEX('Nutrient Contents'!$I$54:$I$104,'Plant Output'!V33)*'Plant Output'!W33/100</f>
        <v>0</v>
      </c>
      <c r="Z33" s="10">
        <f>INDEX('Nutrient Contents'!$J$54:$J$104,'Plant Output'!V33)*'Plant Output'!W33/100</f>
        <v>0</v>
      </c>
      <c r="AA33" s="10">
        <f>INDEX('Nutrient Contents'!$L$54:$L$104,'Plant Output'!V33)*'Plant Output'!W33/100</f>
        <v>0</v>
      </c>
      <c r="AB33" s="10">
        <f>INDEX('Nutrient Contents'!$M$54:$M$104,'Plant Output'!V33)*'Plant Output'!W33/100</f>
        <v>0</v>
      </c>
      <c r="AC33" s="10">
        <f>INDEX('Nutrient Contents'!$C$54:$C$104,A33)</f>
        <v>38</v>
      </c>
      <c r="AD33" s="10">
        <f t="shared" si="1"/>
        <v>0</v>
      </c>
      <c r="AE33" s="10">
        <f>INDEX('Nutrient Contents'!$H$54:$H$104,'Plant Output'!AC33)*'Plant Output'!AD33/100</f>
        <v>0</v>
      </c>
      <c r="AF33" s="10">
        <f>INDEX('Nutrient Contents'!$I$54:$I$104,'Plant Output'!AC33)*'Plant Output'!AD33/100</f>
        <v>0</v>
      </c>
      <c r="AG33" s="10">
        <f>INDEX('Nutrient Contents'!$J$54:$J$104,'Plant Output'!AC33)*'Plant Output'!AD33/100</f>
        <v>0</v>
      </c>
      <c r="AH33" s="10">
        <f>INDEX('Nutrient Contents'!$L$54:$L$104,'Plant Output'!AC33)*'Plant Output'!AD33/100</f>
        <v>0</v>
      </c>
      <c r="AI33" s="10">
        <f>INDEX('Nutrient Contents'!$M$54:$M$104,'Plant Output'!AC33)*'Plant Output'!AD33/100</f>
        <v>0</v>
      </c>
      <c r="AJ33" s="11">
        <f t="shared" si="2"/>
        <v>0</v>
      </c>
      <c r="AK33" s="10">
        <f t="shared" si="3"/>
        <v>0</v>
      </c>
      <c r="AL33" s="10">
        <f t="shared" si="4"/>
        <v>0</v>
      </c>
      <c r="AM33" s="10">
        <f t="shared" si="5"/>
        <v>0</v>
      </c>
      <c r="AN33" s="10">
        <f t="shared" si="6"/>
        <v>0</v>
      </c>
      <c r="AO33" s="10">
        <f t="shared" si="7"/>
        <v>0</v>
      </c>
    </row>
    <row r="34" spans="1:41" ht="20" customHeight="1" thickBot="1" x14ac:dyDescent="0.35">
      <c r="A34" s="92">
        <v>38</v>
      </c>
      <c r="B34" s="131"/>
      <c r="C34" s="131"/>
      <c r="D34" s="84">
        <f t="shared" si="8"/>
        <v>0</v>
      </c>
      <c r="E34" s="131"/>
      <c r="F34" s="131"/>
      <c r="G34" s="84">
        <f t="shared" si="9"/>
        <v>0</v>
      </c>
      <c r="H34" s="131"/>
      <c r="I34" s="131"/>
      <c r="J34" s="84">
        <f t="shared" si="10"/>
        <v>0</v>
      </c>
      <c r="K34" s="132"/>
      <c r="L34" s="132"/>
      <c r="M34" s="132"/>
      <c r="N34" s="133"/>
      <c r="O34" s="10">
        <f>INDEX('Nutrient Contents'!$C$54:$C$104,A34)</f>
        <v>38</v>
      </c>
      <c r="P34" s="10">
        <f t="shared" si="11"/>
        <v>0</v>
      </c>
      <c r="Q34" s="10">
        <f>INDEX('Nutrient Contents'!$H$54:$H$104,'Plant Output'!O34)*'Plant Output'!P34/100</f>
        <v>0</v>
      </c>
      <c r="R34" s="10">
        <f>INDEX('Nutrient Contents'!$I$54:$I$104,'Plant Output'!O34)*'Plant Output'!P34/100</f>
        <v>0</v>
      </c>
      <c r="S34" s="10">
        <f>INDEX('Nutrient Contents'!$J$54:$J$104,'Plant Output'!O34)*'Plant Output'!P34/100</f>
        <v>0</v>
      </c>
      <c r="T34" s="10">
        <f>INDEX('Nutrient Contents'!$L$54:$L$104,'Plant Output'!O34)*'Plant Output'!P34/100</f>
        <v>0</v>
      </c>
      <c r="U34" s="10">
        <f>INDEX('Nutrient Contents'!$M$54:$M$104,'Plant Output'!O34)*'Plant Output'!P34/100</f>
        <v>0</v>
      </c>
      <c r="V34" s="10">
        <f>INDEX('Nutrient Contents'!$C$54:$C$104,A34)</f>
        <v>38</v>
      </c>
      <c r="W34" s="10">
        <f t="shared" si="0"/>
        <v>0</v>
      </c>
      <c r="X34" s="10">
        <f>INDEX('Nutrient Contents'!$H$54:$H$104,'Plant Output'!V34)*'Plant Output'!W34/100</f>
        <v>0</v>
      </c>
      <c r="Y34" s="10">
        <f>INDEX('Nutrient Contents'!$I$54:$I$104,'Plant Output'!V34)*'Plant Output'!W34/100</f>
        <v>0</v>
      </c>
      <c r="Z34" s="10">
        <f>INDEX('Nutrient Contents'!$J$54:$J$104,'Plant Output'!V34)*'Plant Output'!W34/100</f>
        <v>0</v>
      </c>
      <c r="AA34" s="10">
        <f>INDEX('Nutrient Contents'!$L$54:$L$104,'Plant Output'!V34)*'Plant Output'!W34/100</f>
        <v>0</v>
      </c>
      <c r="AB34" s="10">
        <f>INDEX('Nutrient Contents'!$M$54:$M$104,'Plant Output'!V34)*'Plant Output'!W34/100</f>
        <v>0</v>
      </c>
      <c r="AC34" s="10">
        <f>INDEX('Nutrient Contents'!$C$54:$C$104,A34)</f>
        <v>38</v>
      </c>
      <c r="AD34" s="10">
        <f t="shared" si="1"/>
        <v>0</v>
      </c>
      <c r="AE34" s="10">
        <f>INDEX('Nutrient Contents'!$H$54:$H$104,'Plant Output'!AC34)*'Plant Output'!AD34/100</f>
        <v>0</v>
      </c>
      <c r="AF34" s="10">
        <f>INDEX('Nutrient Contents'!$I$54:$I$104,'Plant Output'!AC34)*'Plant Output'!AD34/100</f>
        <v>0</v>
      </c>
      <c r="AG34" s="10">
        <f>INDEX('Nutrient Contents'!$J$54:$J$104,'Plant Output'!AC34)*'Plant Output'!AD34/100</f>
        <v>0</v>
      </c>
      <c r="AH34" s="10">
        <f>INDEX('Nutrient Contents'!$L$54:$L$104,'Plant Output'!AC34)*'Plant Output'!AD34/100</f>
        <v>0</v>
      </c>
      <c r="AI34" s="10">
        <f>INDEX('Nutrient Contents'!$M$54:$M$104,'Plant Output'!AC34)*'Plant Output'!AD34/100</f>
        <v>0</v>
      </c>
      <c r="AJ34" s="11">
        <f t="shared" si="2"/>
        <v>0</v>
      </c>
      <c r="AK34" s="10">
        <f t="shared" si="3"/>
        <v>0</v>
      </c>
      <c r="AL34" s="10">
        <f t="shared" si="4"/>
        <v>0</v>
      </c>
      <c r="AM34" s="10">
        <f t="shared" si="5"/>
        <v>0</v>
      </c>
      <c r="AN34" s="10">
        <f t="shared" si="6"/>
        <v>0</v>
      </c>
      <c r="AO34" s="10">
        <f t="shared" si="7"/>
        <v>0</v>
      </c>
    </row>
    <row r="35" spans="1:41" s="167" customFormat="1" ht="14.5" thickBot="1" x14ac:dyDescent="0.35"/>
    <row r="36" spans="1:41" ht="18" x14ac:dyDescent="0.4">
      <c r="A36" s="282" t="s">
        <v>98</v>
      </c>
      <c r="B36" s="282"/>
      <c r="C36" s="282"/>
      <c r="D36" s="282"/>
      <c r="E36" s="282"/>
      <c r="F36" s="282"/>
      <c r="G36" s="282"/>
      <c r="H36" s="282"/>
      <c r="I36" s="282"/>
      <c r="J36" s="282"/>
      <c r="K36" s="282"/>
      <c r="L36" s="282"/>
      <c r="M36" s="282"/>
      <c r="N36" s="282"/>
      <c r="O36" s="283">
        <f>'General Farm Data'!$B$21</f>
        <v>2015</v>
      </c>
      <c r="P36" s="284"/>
      <c r="Q36" s="284"/>
      <c r="R36" s="284"/>
      <c r="S36" s="284"/>
      <c r="T36" s="284"/>
      <c r="U36" s="284"/>
      <c r="V36" s="285">
        <f>'General Farm Data'!$B$22</f>
        <v>2016</v>
      </c>
      <c r="W36" s="286"/>
      <c r="X36" s="286"/>
      <c r="Y36" s="286"/>
      <c r="Z36" s="286"/>
      <c r="AA36" s="286"/>
      <c r="AB36" s="286"/>
      <c r="AC36" s="287">
        <f>'General Farm Data'!$B$23</f>
        <v>2017</v>
      </c>
      <c r="AD36" s="288"/>
      <c r="AE36" s="288"/>
      <c r="AF36" s="288"/>
      <c r="AG36" s="288"/>
      <c r="AH36" s="288"/>
      <c r="AI36" s="288"/>
      <c r="AJ36" s="289" t="s">
        <v>92</v>
      </c>
      <c r="AK36" s="290"/>
      <c r="AL36" s="290"/>
      <c r="AM36" s="290"/>
      <c r="AN36" s="290"/>
      <c r="AO36" s="290"/>
    </row>
    <row r="37" spans="1:41" ht="18" x14ac:dyDescent="0.4">
      <c r="A37" s="282"/>
      <c r="B37" s="282"/>
      <c r="C37" s="282"/>
      <c r="D37" s="282"/>
      <c r="E37" s="282"/>
      <c r="F37" s="282"/>
      <c r="G37" s="282"/>
      <c r="H37" s="282"/>
      <c r="I37" s="282"/>
      <c r="J37" s="282"/>
      <c r="K37" s="282"/>
      <c r="L37" s="282"/>
      <c r="M37" s="282"/>
      <c r="N37" s="282"/>
      <c r="O37" s="291" t="s">
        <v>56</v>
      </c>
      <c r="P37" s="291"/>
      <c r="Q37" s="33" t="s">
        <v>8</v>
      </c>
      <c r="R37" s="33" t="s">
        <v>9</v>
      </c>
      <c r="S37" s="33" t="s">
        <v>10</v>
      </c>
      <c r="T37" s="33" t="s">
        <v>12</v>
      </c>
      <c r="U37" s="33" t="s">
        <v>13</v>
      </c>
      <c r="V37" s="294" t="s">
        <v>56</v>
      </c>
      <c r="W37" s="294"/>
      <c r="X37" s="34" t="s">
        <v>8</v>
      </c>
      <c r="Y37" s="34" t="s">
        <v>9</v>
      </c>
      <c r="Z37" s="34" t="s">
        <v>10</v>
      </c>
      <c r="AA37" s="34" t="s">
        <v>12</v>
      </c>
      <c r="AB37" s="34" t="s">
        <v>13</v>
      </c>
      <c r="AC37" s="297" t="s">
        <v>56</v>
      </c>
      <c r="AD37" s="297"/>
      <c r="AE37" s="35" t="s">
        <v>8</v>
      </c>
      <c r="AF37" s="35" t="s">
        <v>9</v>
      </c>
      <c r="AG37" s="35" t="s">
        <v>10</v>
      </c>
      <c r="AH37" s="35" t="s">
        <v>12</v>
      </c>
      <c r="AI37" s="35" t="s">
        <v>13</v>
      </c>
      <c r="AJ37" s="300" t="s">
        <v>56</v>
      </c>
      <c r="AK37" s="36" t="s">
        <v>8</v>
      </c>
      <c r="AL37" s="36" t="s">
        <v>9</v>
      </c>
      <c r="AM37" s="36" t="s">
        <v>10</v>
      </c>
      <c r="AN37" s="36" t="s">
        <v>12</v>
      </c>
      <c r="AO37" s="36" t="s">
        <v>13</v>
      </c>
    </row>
    <row r="38" spans="1:41" ht="18" thickBot="1" x14ac:dyDescent="0.4">
      <c r="A38" s="282"/>
      <c r="B38" s="282"/>
      <c r="C38" s="282"/>
      <c r="D38" s="282"/>
      <c r="E38" s="282"/>
      <c r="F38" s="282"/>
      <c r="G38" s="282"/>
      <c r="H38" s="282"/>
      <c r="I38" s="282"/>
      <c r="J38" s="282"/>
      <c r="K38" s="282"/>
      <c r="L38" s="282"/>
      <c r="M38" s="282"/>
      <c r="N38" s="282"/>
      <c r="O38" s="292"/>
      <c r="P38" s="292"/>
      <c r="Q38" s="37" t="s">
        <v>272</v>
      </c>
      <c r="R38" s="37" t="s">
        <v>272</v>
      </c>
      <c r="S38" s="37" t="s">
        <v>272</v>
      </c>
      <c r="T38" s="37" t="s">
        <v>272</v>
      </c>
      <c r="U38" s="37" t="s">
        <v>272</v>
      </c>
      <c r="V38" s="295"/>
      <c r="W38" s="295"/>
      <c r="X38" s="38" t="s">
        <v>272</v>
      </c>
      <c r="Y38" s="38" t="s">
        <v>272</v>
      </c>
      <c r="Z38" s="38" t="s">
        <v>272</v>
      </c>
      <c r="AA38" s="38" t="s">
        <v>272</v>
      </c>
      <c r="AB38" s="38" t="s">
        <v>272</v>
      </c>
      <c r="AC38" s="298"/>
      <c r="AD38" s="298"/>
      <c r="AE38" s="39" t="s">
        <v>272</v>
      </c>
      <c r="AF38" s="39" t="s">
        <v>272</v>
      </c>
      <c r="AG38" s="39" t="s">
        <v>272</v>
      </c>
      <c r="AH38" s="39" t="s">
        <v>272</v>
      </c>
      <c r="AI38" s="39" t="s">
        <v>272</v>
      </c>
      <c r="AJ38" s="301"/>
      <c r="AK38" s="40" t="s">
        <v>272</v>
      </c>
      <c r="AL38" s="40" t="s">
        <v>272</v>
      </c>
      <c r="AM38" s="40" t="s">
        <v>272</v>
      </c>
      <c r="AN38" s="40" t="s">
        <v>272</v>
      </c>
      <c r="AO38" s="40" t="s">
        <v>272</v>
      </c>
    </row>
    <row r="39" spans="1:41" ht="19" thickTop="1" thickBot="1" x14ac:dyDescent="0.45">
      <c r="A39" s="282"/>
      <c r="B39" s="282"/>
      <c r="C39" s="282"/>
      <c r="D39" s="282"/>
      <c r="E39" s="282"/>
      <c r="F39" s="282"/>
      <c r="G39" s="282"/>
      <c r="H39" s="282"/>
      <c r="I39" s="282"/>
      <c r="J39" s="282"/>
      <c r="K39" s="282"/>
      <c r="L39" s="282"/>
      <c r="M39" s="282"/>
      <c r="N39" s="282"/>
      <c r="O39" s="293"/>
      <c r="P39" s="293"/>
      <c r="Q39" s="187">
        <f t="shared" ref="Q39:U39" si="12">SUM(Q8:Q34)</f>
        <v>0</v>
      </c>
      <c r="R39" s="187">
        <f t="shared" si="12"/>
        <v>0</v>
      </c>
      <c r="S39" s="187">
        <f t="shared" si="12"/>
        <v>0</v>
      </c>
      <c r="T39" s="187">
        <f t="shared" si="12"/>
        <v>0</v>
      </c>
      <c r="U39" s="187">
        <f t="shared" si="12"/>
        <v>0</v>
      </c>
      <c r="V39" s="296"/>
      <c r="W39" s="296"/>
      <c r="X39" s="187">
        <f t="shared" ref="X39:AB39" si="13">SUM(X8:X34)</f>
        <v>0</v>
      </c>
      <c r="Y39" s="187">
        <f t="shared" si="13"/>
        <v>0</v>
      </c>
      <c r="Z39" s="187">
        <f t="shared" si="13"/>
        <v>0</v>
      </c>
      <c r="AA39" s="187">
        <f t="shared" si="13"/>
        <v>0</v>
      </c>
      <c r="AB39" s="187">
        <f t="shared" si="13"/>
        <v>0</v>
      </c>
      <c r="AC39" s="299"/>
      <c r="AD39" s="299"/>
      <c r="AE39" s="187">
        <f t="shared" ref="AE39:AI39" si="14">SUM(AE8:AE34)</f>
        <v>0</v>
      </c>
      <c r="AF39" s="187">
        <f t="shared" si="14"/>
        <v>0</v>
      </c>
      <c r="AG39" s="187">
        <f t="shared" si="14"/>
        <v>0</v>
      </c>
      <c r="AH39" s="187">
        <f t="shared" si="14"/>
        <v>0</v>
      </c>
      <c r="AI39" s="187">
        <f t="shared" si="14"/>
        <v>0</v>
      </c>
      <c r="AJ39" s="302"/>
      <c r="AK39" s="188">
        <f t="shared" ref="AK39:AO39" si="15">SUM(AK8:AK34)</f>
        <v>0</v>
      </c>
      <c r="AL39" s="188">
        <f t="shared" si="15"/>
        <v>0</v>
      </c>
      <c r="AM39" s="188">
        <f t="shared" si="15"/>
        <v>0</v>
      </c>
      <c r="AN39" s="188">
        <f t="shared" si="15"/>
        <v>0</v>
      </c>
      <c r="AO39" s="188">
        <f t="shared" si="15"/>
        <v>0</v>
      </c>
    </row>
    <row r="40" spans="1:41" s="167" customFormat="1" ht="14.5" thickTop="1" x14ac:dyDescent="0.3"/>
    <row r="41" spans="1:41" s="167" customFormat="1" x14ac:dyDescent="0.3"/>
    <row r="42" spans="1:41" s="167" customFormat="1" x14ac:dyDescent="0.3"/>
    <row r="43" spans="1:41" s="167" customFormat="1" x14ac:dyDescent="0.3"/>
    <row r="44" spans="1:41" s="167" customFormat="1" x14ac:dyDescent="0.3"/>
    <row r="45" spans="1:41" s="167" customFormat="1" x14ac:dyDescent="0.3"/>
    <row r="46" spans="1:41" s="167" customFormat="1" x14ac:dyDescent="0.3"/>
    <row r="47" spans="1:41" s="167" customFormat="1" x14ac:dyDescent="0.3"/>
    <row r="48" spans="1:41" s="167" customFormat="1" x14ac:dyDescent="0.3"/>
    <row r="49" s="167" customFormat="1" x14ac:dyDescent="0.3"/>
    <row r="50" s="167" customFormat="1" x14ac:dyDescent="0.3"/>
    <row r="51" s="167" customFormat="1" x14ac:dyDescent="0.3"/>
    <row r="52" s="167" customFormat="1" x14ac:dyDescent="0.3"/>
    <row r="53" s="167" customFormat="1" x14ac:dyDescent="0.3"/>
    <row r="54" s="167" customFormat="1" x14ac:dyDescent="0.3"/>
    <row r="55" s="167" customFormat="1" x14ac:dyDescent="0.3"/>
    <row r="56" s="167" customFormat="1" x14ac:dyDescent="0.3"/>
    <row r="57" s="167" customFormat="1" x14ac:dyDescent="0.3"/>
    <row r="58" s="167" customFormat="1" x14ac:dyDescent="0.3"/>
    <row r="59" s="167" customFormat="1" x14ac:dyDescent="0.3"/>
    <row r="60" s="167" customFormat="1" x14ac:dyDescent="0.3"/>
    <row r="61" s="167" customFormat="1" x14ac:dyDescent="0.3"/>
    <row r="62" s="167" customFormat="1" x14ac:dyDescent="0.3"/>
    <row r="63" s="167" customFormat="1" x14ac:dyDescent="0.3"/>
    <row r="64" s="167" customFormat="1" x14ac:dyDescent="0.3"/>
    <row r="65" s="167" customFormat="1" x14ac:dyDescent="0.3"/>
    <row r="66" s="167" customFormat="1" x14ac:dyDescent="0.3"/>
    <row r="67" s="167" customFormat="1" x14ac:dyDescent="0.3"/>
    <row r="68" s="167" customFormat="1" x14ac:dyDescent="0.3"/>
    <row r="69" s="167" customFormat="1" x14ac:dyDescent="0.3"/>
    <row r="70" s="167" customFormat="1" x14ac:dyDescent="0.3"/>
    <row r="71" s="167" customFormat="1" x14ac:dyDescent="0.3"/>
    <row r="72" s="167" customFormat="1" x14ac:dyDescent="0.3"/>
    <row r="73" s="167" customFormat="1" x14ac:dyDescent="0.3"/>
    <row r="74" s="167" customFormat="1" x14ac:dyDescent="0.3"/>
    <row r="75" s="167" customFormat="1" x14ac:dyDescent="0.3"/>
    <row r="76" s="167" customFormat="1" x14ac:dyDescent="0.3"/>
    <row r="77" s="167" customFormat="1" x14ac:dyDescent="0.3"/>
    <row r="78" s="167" customFormat="1" x14ac:dyDescent="0.3"/>
    <row r="79" s="167" customFormat="1" x14ac:dyDescent="0.3"/>
    <row r="80" s="167" customFormat="1" x14ac:dyDescent="0.3"/>
    <row r="81" s="167" customFormat="1" x14ac:dyDescent="0.3"/>
    <row r="82" s="167" customFormat="1" x14ac:dyDescent="0.3"/>
    <row r="83" s="167" customFormat="1" x14ac:dyDescent="0.3"/>
    <row r="84" s="167" customFormat="1" x14ac:dyDescent="0.3"/>
    <row r="85" s="167" customFormat="1" x14ac:dyDescent="0.3"/>
    <row r="86" s="167" customFormat="1" x14ac:dyDescent="0.3"/>
    <row r="87" s="167" customFormat="1" x14ac:dyDescent="0.3"/>
    <row r="88" s="167" customFormat="1" x14ac:dyDescent="0.3"/>
    <row r="89" s="167" customFormat="1" x14ac:dyDescent="0.3"/>
    <row r="90" s="167" customFormat="1" x14ac:dyDescent="0.3"/>
    <row r="91" s="167" customFormat="1" x14ac:dyDescent="0.3"/>
    <row r="92" s="167" customFormat="1" x14ac:dyDescent="0.3"/>
    <row r="93" s="167" customFormat="1" x14ac:dyDescent="0.3"/>
    <row r="94" s="167" customFormat="1" x14ac:dyDescent="0.3"/>
    <row r="95" s="167" customFormat="1" x14ac:dyDescent="0.3"/>
    <row r="96" s="167" customFormat="1" x14ac:dyDescent="0.3"/>
    <row r="97" s="167" customFormat="1" x14ac:dyDescent="0.3"/>
    <row r="98" s="167" customFormat="1" x14ac:dyDescent="0.3"/>
    <row r="99" s="167" customFormat="1" x14ac:dyDescent="0.3"/>
    <row r="100" s="167" customFormat="1" x14ac:dyDescent="0.3"/>
    <row r="101" s="167" customFormat="1" x14ac:dyDescent="0.3"/>
    <row r="102" s="167" customFormat="1" x14ac:dyDescent="0.3"/>
    <row r="103" s="167" customFormat="1" x14ac:dyDescent="0.3"/>
    <row r="104" s="167" customFormat="1" x14ac:dyDescent="0.3"/>
    <row r="105" s="167" customFormat="1" x14ac:dyDescent="0.3"/>
    <row r="106" s="167" customFormat="1" x14ac:dyDescent="0.3"/>
    <row r="107" s="167" customFormat="1" x14ac:dyDescent="0.3"/>
    <row r="108" s="167" customFormat="1" x14ac:dyDescent="0.3"/>
    <row r="109" s="167" customFormat="1" x14ac:dyDescent="0.3"/>
    <row r="110" s="167" customFormat="1" x14ac:dyDescent="0.3"/>
    <row r="111" s="167" customFormat="1" x14ac:dyDescent="0.3"/>
    <row r="112" s="167" customFormat="1" x14ac:dyDescent="0.3"/>
    <row r="113" spans="1:1" s="167" customFormat="1" x14ac:dyDescent="0.3"/>
    <row r="114" spans="1:1" s="167" customFormat="1" x14ac:dyDescent="0.3"/>
    <row r="115" spans="1:1" s="167" customFormat="1" x14ac:dyDescent="0.3"/>
    <row r="116" spans="1:1" s="167" customFormat="1" x14ac:dyDescent="0.3"/>
    <row r="120" spans="1:1" x14ac:dyDescent="0.3">
      <c r="A120" s="168">
        <v>50</v>
      </c>
    </row>
  </sheetData>
  <mergeCells count="31">
    <mergeCell ref="A1:N1"/>
    <mergeCell ref="A2:N2"/>
    <mergeCell ref="O5:U5"/>
    <mergeCell ref="V5:AB5"/>
    <mergeCell ref="A3:J3"/>
    <mergeCell ref="B6:D6"/>
    <mergeCell ref="E6:G6"/>
    <mergeCell ref="H6:J6"/>
    <mergeCell ref="B4:N4"/>
    <mergeCell ref="A4:A7"/>
    <mergeCell ref="K5:M6"/>
    <mergeCell ref="N5:N7"/>
    <mergeCell ref="B5:J5"/>
    <mergeCell ref="AC6:AC7"/>
    <mergeCell ref="AD6:AD7"/>
    <mergeCell ref="AJ6:AJ7"/>
    <mergeCell ref="AJ5:AO5"/>
    <mergeCell ref="O36:U36"/>
    <mergeCell ref="V36:AB36"/>
    <mergeCell ref="AC36:AI36"/>
    <mergeCell ref="AJ36:AO36"/>
    <mergeCell ref="O6:O7"/>
    <mergeCell ref="P6:P7"/>
    <mergeCell ref="V6:V7"/>
    <mergeCell ref="W6:W7"/>
    <mergeCell ref="AC5:AI5"/>
    <mergeCell ref="A36:N39"/>
    <mergeCell ref="V37:W39"/>
    <mergeCell ref="O37:P39"/>
    <mergeCell ref="AC37:AD39"/>
    <mergeCell ref="AJ37:AJ39"/>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Drop Down 3">
              <controlPr defaultSize="0" autoLine="0" autoPict="0">
                <anchor moveWithCells="1">
                  <from>
                    <xdr:col>0</xdr:col>
                    <xdr:colOff>0</xdr:colOff>
                    <xdr:row>7</xdr:row>
                    <xdr:rowOff>6350</xdr:rowOff>
                  </from>
                  <to>
                    <xdr:col>0</xdr:col>
                    <xdr:colOff>1003300</xdr:colOff>
                    <xdr:row>8</xdr:row>
                    <xdr:rowOff>12700</xdr:rowOff>
                  </to>
                </anchor>
              </controlPr>
            </control>
          </mc:Choice>
        </mc:AlternateContent>
        <mc:AlternateContent xmlns:mc="http://schemas.openxmlformats.org/markup-compatibility/2006">
          <mc:Choice Requires="x14">
            <control shapeId="7177" r:id="rId5" name="Drop Down 9">
              <controlPr defaultSize="0" autoLine="0" autoPict="0">
                <anchor moveWithCells="1">
                  <from>
                    <xdr:col>0</xdr:col>
                    <xdr:colOff>0</xdr:colOff>
                    <xdr:row>8</xdr:row>
                    <xdr:rowOff>6350</xdr:rowOff>
                  </from>
                  <to>
                    <xdr:col>0</xdr:col>
                    <xdr:colOff>1003300</xdr:colOff>
                    <xdr:row>8</xdr:row>
                    <xdr:rowOff>247650</xdr:rowOff>
                  </to>
                </anchor>
              </controlPr>
            </control>
          </mc:Choice>
        </mc:AlternateContent>
        <mc:AlternateContent xmlns:mc="http://schemas.openxmlformats.org/markup-compatibility/2006">
          <mc:Choice Requires="x14">
            <control shapeId="7180" r:id="rId6" name="Drop Down 12">
              <controlPr defaultSize="0" autoLine="0" autoPict="0">
                <anchor moveWithCells="1">
                  <from>
                    <xdr:col>0</xdr:col>
                    <xdr:colOff>0</xdr:colOff>
                    <xdr:row>9</xdr:row>
                    <xdr:rowOff>6350</xdr:rowOff>
                  </from>
                  <to>
                    <xdr:col>0</xdr:col>
                    <xdr:colOff>1003300</xdr:colOff>
                    <xdr:row>9</xdr:row>
                    <xdr:rowOff>247650</xdr:rowOff>
                  </to>
                </anchor>
              </controlPr>
            </control>
          </mc:Choice>
        </mc:AlternateContent>
        <mc:AlternateContent xmlns:mc="http://schemas.openxmlformats.org/markup-compatibility/2006">
          <mc:Choice Requires="x14">
            <control shapeId="7181" r:id="rId7" name="Drop Down 13">
              <controlPr defaultSize="0" autoLine="0" autoPict="0">
                <anchor moveWithCells="1">
                  <from>
                    <xdr:col>0</xdr:col>
                    <xdr:colOff>0</xdr:colOff>
                    <xdr:row>10</xdr:row>
                    <xdr:rowOff>6350</xdr:rowOff>
                  </from>
                  <to>
                    <xdr:col>0</xdr:col>
                    <xdr:colOff>1003300</xdr:colOff>
                    <xdr:row>10</xdr:row>
                    <xdr:rowOff>247650</xdr:rowOff>
                  </to>
                </anchor>
              </controlPr>
            </control>
          </mc:Choice>
        </mc:AlternateContent>
        <mc:AlternateContent xmlns:mc="http://schemas.openxmlformats.org/markup-compatibility/2006">
          <mc:Choice Requires="x14">
            <control shapeId="7182" r:id="rId8" name="Drop Down 14">
              <controlPr defaultSize="0" autoLine="0" autoPict="0">
                <anchor moveWithCells="1">
                  <from>
                    <xdr:col>0</xdr:col>
                    <xdr:colOff>0</xdr:colOff>
                    <xdr:row>11</xdr:row>
                    <xdr:rowOff>6350</xdr:rowOff>
                  </from>
                  <to>
                    <xdr:col>0</xdr:col>
                    <xdr:colOff>1003300</xdr:colOff>
                    <xdr:row>11</xdr:row>
                    <xdr:rowOff>247650</xdr:rowOff>
                  </to>
                </anchor>
              </controlPr>
            </control>
          </mc:Choice>
        </mc:AlternateContent>
        <mc:AlternateContent xmlns:mc="http://schemas.openxmlformats.org/markup-compatibility/2006">
          <mc:Choice Requires="x14">
            <control shapeId="7183" r:id="rId9" name="Drop Down 15">
              <controlPr defaultSize="0" autoLine="0" autoPict="0">
                <anchor moveWithCells="1">
                  <from>
                    <xdr:col>0</xdr:col>
                    <xdr:colOff>0</xdr:colOff>
                    <xdr:row>12</xdr:row>
                    <xdr:rowOff>6350</xdr:rowOff>
                  </from>
                  <to>
                    <xdr:col>0</xdr:col>
                    <xdr:colOff>1003300</xdr:colOff>
                    <xdr:row>12</xdr:row>
                    <xdr:rowOff>247650</xdr:rowOff>
                  </to>
                </anchor>
              </controlPr>
            </control>
          </mc:Choice>
        </mc:AlternateContent>
        <mc:AlternateContent xmlns:mc="http://schemas.openxmlformats.org/markup-compatibility/2006">
          <mc:Choice Requires="x14">
            <control shapeId="7184" r:id="rId10" name="Drop Down 16">
              <controlPr defaultSize="0" autoLine="0" autoPict="0">
                <anchor moveWithCells="1">
                  <from>
                    <xdr:col>0</xdr:col>
                    <xdr:colOff>0</xdr:colOff>
                    <xdr:row>13</xdr:row>
                    <xdr:rowOff>6350</xdr:rowOff>
                  </from>
                  <to>
                    <xdr:col>0</xdr:col>
                    <xdr:colOff>1003300</xdr:colOff>
                    <xdr:row>13</xdr:row>
                    <xdr:rowOff>247650</xdr:rowOff>
                  </to>
                </anchor>
              </controlPr>
            </control>
          </mc:Choice>
        </mc:AlternateContent>
        <mc:AlternateContent xmlns:mc="http://schemas.openxmlformats.org/markup-compatibility/2006">
          <mc:Choice Requires="x14">
            <control shapeId="7185" r:id="rId11" name="Drop Down 17">
              <controlPr defaultSize="0" autoLine="0" autoPict="0">
                <anchor moveWithCells="1">
                  <from>
                    <xdr:col>0</xdr:col>
                    <xdr:colOff>0</xdr:colOff>
                    <xdr:row>14</xdr:row>
                    <xdr:rowOff>6350</xdr:rowOff>
                  </from>
                  <to>
                    <xdr:col>0</xdr:col>
                    <xdr:colOff>1003300</xdr:colOff>
                    <xdr:row>14</xdr:row>
                    <xdr:rowOff>247650</xdr:rowOff>
                  </to>
                </anchor>
              </controlPr>
            </control>
          </mc:Choice>
        </mc:AlternateContent>
        <mc:AlternateContent xmlns:mc="http://schemas.openxmlformats.org/markup-compatibility/2006">
          <mc:Choice Requires="x14">
            <control shapeId="7186" r:id="rId12" name="Drop Down 18">
              <controlPr defaultSize="0" autoLine="0" autoPict="0">
                <anchor moveWithCells="1">
                  <from>
                    <xdr:col>0</xdr:col>
                    <xdr:colOff>0</xdr:colOff>
                    <xdr:row>15</xdr:row>
                    <xdr:rowOff>6350</xdr:rowOff>
                  </from>
                  <to>
                    <xdr:col>0</xdr:col>
                    <xdr:colOff>1003300</xdr:colOff>
                    <xdr:row>15</xdr:row>
                    <xdr:rowOff>247650</xdr:rowOff>
                  </to>
                </anchor>
              </controlPr>
            </control>
          </mc:Choice>
        </mc:AlternateContent>
        <mc:AlternateContent xmlns:mc="http://schemas.openxmlformats.org/markup-compatibility/2006">
          <mc:Choice Requires="x14">
            <control shapeId="7187" r:id="rId13" name="Drop Down 19">
              <controlPr defaultSize="0" autoLine="0" autoPict="0">
                <anchor moveWithCells="1">
                  <from>
                    <xdr:col>0</xdr:col>
                    <xdr:colOff>0</xdr:colOff>
                    <xdr:row>16</xdr:row>
                    <xdr:rowOff>6350</xdr:rowOff>
                  </from>
                  <to>
                    <xdr:col>0</xdr:col>
                    <xdr:colOff>1003300</xdr:colOff>
                    <xdr:row>16</xdr:row>
                    <xdr:rowOff>247650</xdr:rowOff>
                  </to>
                </anchor>
              </controlPr>
            </control>
          </mc:Choice>
        </mc:AlternateContent>
        <mc:AlternateContent xmlns:mc="http://schemas.openxmlformats.org/markup-compatibility/2006">
          <mc:Choice Requires="x14">
            <control shapeId="7188" r:id="rId14" name="Drop Down 20">
              <controlPr defaultSize="0" autoLine="0" autoPict="0">
                <anchor moveWithCells="1">
                  <from>
                    <xdr:col>0</xdr:col>
                    <xdr:colOff>0</xdr:colOff>
                    <xdr:row>17</xdr:row>
                    <xdr:rowOff>6350</xdr:rowOff>
                  </from>
                  <to>
                    <xdr:col>0</xdr:col>
                    <xdr:colOff>1003300</xdr:colOff>
                    <xdr:row>17</xdr:row>
                    <xdr:rowOff>247650</xdr:rowOff>
                  </to>
                </anchor>
              </controlPr>
            </control>
          </mc:Choice>
        </mc:AlternateContent>
        <mc:AlternateContent xmlns:mc="http://schemas.openxmlformats.org/markup-compatibility/2006">
          <mc:Choice Requires="x14">
            <control shapeId="7189" r:id="rId15" name="Drop Down 21">
              <controlPr defaultSize="0" autoLine="0" autoPict="0">
                <anchor moveWithCells="1">
                  <from>
                    <xdr:col>0</xdr:col>
                    <xdr:colOff>0</xdr:colOff>
                    <xdr:row>18</xdr:row>
                    <xdr:rowOff>6350</xdr:rowOff>
                  </from>
                  <to>
                    <xdr:col>0</xdr:col>
                    <xdr:colOff>1003300</xdr:colOff>
                    <xdr:row>18</xdr:row>
                    <xdr:rowOff>247650</xdr:rowOff>
                  </to>
                </anchor>
              </controlPr>
            </control>
          </mc:Choice>
        </mc:AlternateContent>
        <mc:AlternateContent xmlns:mc="http://schemas.openxmlformats.org/markup-compatibility/2006">
          <mc:Choice Requires="x14">
            <control shapeId="7190" r:id="rId16" name="Drop Down 22">
              <controlPr defaultSize="0" autoLine="0" autoPict="0">
                <anchor moveWithCells="1">
                  <from>
                    <xdr:col>0</xdr:col>
                    <xdr:colOff>0</xdr:colOff>
                    <xdr:row>19</xdr:row>
                    <xdr:rowOff>6350</xdr:rowOff>
                  </from>
                  <to>
                    <xdr:col>0</xdr:col>
                    <xdr:colOff>1003300</xdr:colOff>
                    <xdr:row>19</xdr:row>
                    <xdr:rowOff>247650</xdr:rowOff>
                  </to>
                </anchor>
              </controlPr>
            </control>
          </mc:Choice>
        </mc:AlternateContent>
        <mc:AlternateContent xmlns:mc="http://schemas.openxmlformats.org/markup-compatibility/2006">
          <mc:Choice Requires="x14">
            <control shapeId="7191" r:id="rId17" name="Drop Down 23">
              <controlPr defaultSize="0" autoLine="0" autoPict="0">
                <anchor moveWithCells="1">
                  <from>
                    <xdr:col>0</xdr:col>
                    <xdr:colOff>0</xdr:colOff>
                    <xdr:row>20</xdr:row>
                    <xdr:rowOff>6350</xdr:rowOff>
                  </from>
                  <to>
                    <xdr:col>0</xdr:col>
                    <xdr:colOff>1003300</xdr:colOff>
                    <xdr:row>20</xdr:row>
                    <xdr:rowOff>247650</xdr:rowOff>
                  </to>
                </anchor>
              </controlPr>
            </control>
          </mc:Choice>
        </mc:AlternateContent>
        <mc:AlternateContent xmlns:mc="http://schemas.openxmlformats.org/markup-compatibility/2006">
          <mc:Choice Requires="x14">
            <control shapeId="7192" r:id="rId18" name="Drop Down 24">
              <controlPr defaultSize="0" autoLine="0" autoPict="0">
                <anchor moveWithCells="1">
                  <from>
                    <xdr:col>0</xdr:col>
                    <xdr:colOff>0</xdr:colOff>
                    <xdr:row>21</xdr:row>
                    <xdr:rowOff>6350</xdr:rowOff>
                  </from>
                  <to>
                    <xdr:col>0</xdr:col>
                    <xdr:colOff>1003300</xdr:colOff>
                    <xdr:row>21</xdr:row>
                    <xdr:rowOff>247650</xdr:rowOff>
                  </to>
                </anchor>
              </controlPr>
            </control>
          </mc:Choice>
        </mc:AlternateContent>
        <mc:AlternateContent xmlns:mc="http://schemas.openxmlformats.org/markup-compatibility/2006">
          <mc:Choice Requires="x14">
            <control shapeId="7193" r:id="rId19" name="Drop Down 25">
              <controlPr defaultSize="0" autoLine="0" autoPict="0">
                <anchor moveWithCells="1">
                  <from>
                    <xdr:col>0</xdr:col>
                    <xdr:colOff>0</xdr:colOff>
                    <xdr:row>22</xdr:row>
                    <xdr:rowOff>6350</xdr:rowOff>
                  </from>
                  <to>
                    <xdr:col>0</xdr:col>
                    <xdr:colOff>1003300</xdr:colOff>
                    <xdr:row>22</xdr:row>
                    <xdr:rowOff>247650</xdr:rowOff>
                  </to>
                </anchor>
              </controlPr>
            </control>
          </mc:Choice>
        </mc:AlternateContent>
        <mc:AlternateContent xmlns:mc="http://schemas.openxmlformats.org/markup-compatibility/2006">
          <mc:Choice Requires="x14">
            <control shapeId="7194" r:id="rId20" name="Drop Down 26">
              <controlPr defaultSize="0" autoLine="0" autoPict="0">
                <anchor moveWithCells="1">
                  <from>
                    <xdr:col>0</xdr:col>
                    <xdr:colOff>0</xdr:colOff>
                    <xdr:row>23</xdr:row>
                    <xdr:rowOff>6350</xdr:rowOff>
                  </from>
                  <to>
                    <xdr:col>0</xdr:col>
                    <xdr:colOff>1003300</xdr:colOff>
                    <xdr:row>23</xdr:row>
                    <xdr:rowOff>247650</xdr:rowOff>
                  </to>
                </anchor>
              </controlPr>
            </control>
          </mc:Choice>
        </mc:AlternateContent>
        <mc:AlternateContent xmlns:mc="http://schemas.openxmlformats.org/markup-compatibility/2006">
          <mc:Choice Requires="x14">
            <control shapeId="7195" r:id="rId21" name="Drop Down 27">
              <controlPr defaultSize="0" autoLine="0" autoPict="0">
                <anchor moveWithCells="1">
                  <from>
                    <xdr:col>0</xdr:col>
                    <xdr:colOff>0</xdr:colOff>
                    <xdr:row>24</xdr:row>
                    <xdr:rowOff>6350</xdr:rowOff>
                  </from>
                  <to>
                    <xdr:col>0</xdr:col>
                    <xdr:colOff>1003300</xdr:colOff>
                    <xdr:row>24</xdr:row>
                    <xdr:rowOff>247650</xdr:rowOff>
                  </to>
                </anchor>
              </controlPr>
            </control>
          </mc:Choice>
        </mc:AlternateContent>
        <mc:AlternateContent xmlns:mc="http://schemas.openxmlformats.org/markup-compatibility/2006">
          <mc:Choice Requires="x14">
            <control shapeId="7196" r:id="rId22" name="Drop Down 28">
              <controlPr defaultSize="0" autoLine="0" autoPict="0">
                <anchor moveWithCells="1">
                  <from>
                    <xdr:col>0</xdr:col>
                    <xdr:colOff>0</xdr:colOff>
                    <xdr:row>25</xdr:row>
                    <xdr:rowOff>6350</xdr:rowOff>
                  </from>
                  <to>
                    <xdr:col>0</xdr:col>
                    <xdr:colOff>1003300</xdr:colOff>
                    <xdr:row>25</xdr:row>
                    <xdr:rowOff>247650</xdr:rowOff>
                  </to>
                </anchor>
              </controlPr>
            </control>
          </mc:Choice>
        </mc:AlternateContent>
        <mc:AlternateContent xmlns:mc="http://schemas.openxmlformats.org/markup-compatibility/2006">
          <mc:Choice Requires="x14">
            <control shapeId="7197" r:id="rId23" name="Drop Down 29">
              <controlPr defaultSize="0" autoLine="0" autoPict="0">
                <anchor moveWithCells="1">
                  <from>
                    <xdr:col>0</xdr:col>
                    <xdr:colOff>0</xdr:colOff>
                    <xdr:row>26</xdr:row>
                    <xdr:rowOff>6350</xdr:rowOff>
                  </from>
                  <to>
                    <xdr:col>0</xdr:col>
                    <xdr:colOff>1003300</xdr:colOff>
                    <xdr:row>26</xdr:row>
                    <xdr:rowOff>247650</xdr:rowOff>
                  </to>
                </anchor>
              </controlPr>
            </control>
          </mc:Choice>
        </mc:AlternateContent>
        <mc:AlternateContent xmlns:mc="http://schemas.openxmlformats.org/markup-compatibility/2006">
          <mc:Choice Requires="x14">
            <control shapeId="7198" r:id="rId24" name="Drop Down 30">
              <controlPr defaultSize="0" autoLine="0" autoPict="0">
                <anchor moveWithCells="1">
                  <from>
                    <xdr:col>0</xdr:col>
                    <xdr:colOff>0</xdr:colOff>
                    <xdr:row>27</xdr:row>
                    <xdr:rowOff>6350</xdr:rowOff>
                  </from>
                  <to>
                    <xdr:col>0</xdr:col>
                    <xdr:colOff>1003300</xdr:colOff>
                    <xdr:row>27</xdr:row>
                    <xdr:rowOff>247650</xdr:rowOff>
                  </to>
                </anchor>
              </controlPr>
            </control>
          </mc:Choice>
        </mc:AlternateContent>
        <mc:AlternateContent xmlns:mc="http://schemas.openxmlformats.org/markup-compatibility/2006">
          <mc:Choice Requires="x14">
            <control shapeId="7199" r:id="rId25" name="Drop Down 31">
              <controlPr defaultSize="0" autoLine="0" autoPict="0">
                <anchor moveWithCells="1">
                  <from>
                    <xdr:col>0</xdr:col>
                    <xdr:colOff>0</xdr:colOff>
                    <xdr:row>28</xdr:row>
                    <xdr:rowOff>6350</xdr:rowOff>
                  </from>
                  <to>
                    <xdr:col>0</xdr:col>
                    <xdr:colOff>1003300</xdr:colOff>
                    <xdr:row>28</xdr:row>
                    <xdr:rowOff>247650</xdr:rowOff>
                  </to>
                </anchor>
              </controlPr>
            </control>
          </mc:Choice>
        </mc:AlternateContent>
        <mc:AlternateContent xmlns:mc="http://schemas.openxmlformats.org/markup-compatibility/2006">
          <mc:Choice Requires="x14">
            <control shapeId="7200" r:id="rId26" name="Drop Down 32">
              <controlPr defaultSize="0" autoLine="0" autoPict="0">
                <anchor moveWithCells="1">
                  <from>
                    <xdr:col>0</xdr:col>
                    <xdr:colOff>0</xdr:colOff>
                    <xdr:row>29</xdr:row>
                    <xdr:rowOff>6350</xdr:rowOff>
                  </from>
                  <to>
                    <xdr:col>0</xdr:col>
                    <xdr:colOff>1003300</xdr:colOff>
                    <xdr:row>29</xdr:row>
                    <xdr:rowOff>247650</xdr:rowOff>
                  </to>
                </anchor>
              </controlPr>
            </control>
          </mc:Choice>
        </mc:AlternateContent>
        <mc:AlternateContent xmlns:mc="http://schemas.openxmlformats.org/markup-compatibility/2006">
          <mc:Choice Requires="x14">
            <control shapeId="7201" r:id="rId27" name="Drop Down 33">
              <controlPr defaultSize="0" autoLine="0" autoPict="0">
                <anchor moveWithCells="1">
                  <from>
                    <xdr:col>0</xdr:col>
                    <xdr:colOff>0</xdr:colOff>
                    <xdr:row>30</xdr:row>
                    <xdr:rowOff>6350</xdr:rowOff>
                  </from>
                  <to>
                    <xdr:col>0</xdr:col>
                    <xdr:colOff>1003300</xdr:colOff>
                    <xdr:row>30</xdr:row>
                    <xdr:rowOff>247650</xdr:rowOff>
                  </to>
                </anchor>
              </controlPr>
            </control>
          </mc:Choice>
        </mc:AlternateContent>
        <mc:AlternateContent xmlns:mc="http://schemas.openxmlformats.org/markup-compatibility/2006">
          <mc:Choice Requires="x14">
            <control shapeId="7202" r:id="rId28" name="Drop Down 34">
              <controlPr defaultSize="0" autoLine="0" autoPict="0">
                <anchor moveWithCells="1">
                  <from>
                    <xdr:col>0</xdr:col>
                    <xdr:colOff>0</xdr:colOff>
                    <xdr:row>31</xdr:row>
                    <xdr:rowOff>6350</xdr:rowOff>
                  </from>
                  <to>
                    <xdr:col>0</xdr:col>
                    <xdr:colOff>1003300</xdr:colOff>
                    <xdr:row>31</xdr:row>
                    <xdr:rowOff>247650</xdr:rowOff>
                  </to>
                </anchor>
              </controlPr>
            </control>
          </mc:Choice>
        </mc:AlternateContent>
        <mc:AlternateContent xmlns:mc="http://schemas.openxmlformats.org/markup-compatibility/2006">
          <mc:Choice Requires="x14">
            <control shapeId="7203" r:id="rId29" name="Drop Down 35">
              <controlPr defaultSize="0" autoLine="0" autoPict="0">
                <anchor moveWithCells="1">
                  <from>
                    <xdr:col>0</xdr:col>
                    <xdr:colOff>0</xdr:colOff>
                    <xdr:row>32</xdr:row>
                    <xdr:rowOff>6350</xdr:rowOff>
                  </from>
                  <to>
                    <xdr:col>0</xdr:col>
                    <xdr:colOff>1003300</xdr:colOff>
                    <xdr:row>32</xdr:row>
                    <xdr:rowOff>247650</xdr:rowOff>
                  </to>
                </anchor>
              </controlPr>
            </control>
          </mc:Choice>
        </mc:AlternateContent>
        <mc:AlternateContent xmlns:mc="http://schemas.openxmlformats.org/markup-compatibility/2006">
          <mc:Choice Requires="x14">
            <control shapeId="7204" r:id="rId30" name="Drop Down 36">
              <controlPr defaultSize="0" autoLine="0" autoPict="0">
                <anchor moveWithCells="1">
                  <from>
                    <xdr:col>0</xdr:col>
                    <xdr:colOff>0</xdr:colOff>
                    <xdr:row>33</xdr:row>
                    <xdr:rowOff>6350</xdr:rowOff>
                  </from>
                  <to>
                    <xdr:col>0</xdr:col>
                    <xdr:colOff>1003300</xdr:colOff>
                    <xdr:row>33</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BG76"/>
  <sheetViews>
    <sheetView topLeftCell="B1" workbookViewId="0">
      <selection activeCell="Q7" sqref="Q7"/>
    </sheetView>
  </sheetViews>
  <sheetFormatPr baseColWidth="10" defaultColWidth="10.90625" defaultRowHeight="14.5" x14ac:dyDescent="0.35"/>
  <cols>
    <col min="1" max="1" width="32" customWidth="1"/>
    <col min="2" max="3" width="7.36328125" customWidth="1"/>
    <col min="4" max="4" width="8.1796875" customWidth="1"/>
    <col min="5" max="6" width="7.36328125" customWidth="1"/>
    <col min="7" max="7" width="8.7265625" customWidth="1"/>
    <col min="8" max="9" width="7.36328125" customWidth="1"/>
    <col min="10" max="10" width="8.08984375" customWidth="1"/>
    <col min="11" max="13" width="9.7265625" customWidth="1"/>
    <col min="14" max="14" width="28" customWidth="1"/>
    <col min="15" max="15" width="0" hidden="1" customWidth="1"/>
    <col min="22" max="22" width="0" hidden="1" customWidth="1"/>
    <col min="29" max="29" width="0" hidden="1" customWidth="1"/>
    <col min="42" max="59" width="10.90625" style="55"/>
  </cols>
  <sheetData>
    <row r="1" spans="1:41" ht="15.5" customHeight="1" x14ac:dyDescent="0.35">
      <c r="A1" s="237" t="s">
        <v>264</v>
      </c>
      <c r="B1" s="238"/>
      <c r="C1" s="238"/>
      <c r="D1" s="238"/>
      <c r="E1" s="238"/>
      <c r="F1" s="238"/>
      <c r="G1" s="238"/>
      <c r="H1" s="238"/>
      <c r="I1" s="238"/>
      <c r="J1" s="238"/>
      <c r="K1" s="238"/>
      <c r="L1" s="238"/>
      <c r="M1" s="238"/>
      <c r="N1" s="239"/>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row>
    <row r="2" spans="1:41" ht="42" customHeight="1" x14ac:dyDescent="0.35">
      <c r="A2" s="343" t="s">
        <v>268</v>
      </c>
      <c r="B2" s="344"/>
      <c r="C2" s="344"/>
      <c r="D2" s="344"/>
      <c r="E2" s="344"/>
      <c r="F2" s="344"/>
      <c r="G2" s="344"/>
      <c r="H2" s="344"/>
      <c r="I2" s="344"/>
      <c r="J2" s="344"/>
      <c r="K2" s="344"/>
      <c r="L2" s="344"/>
      <c r="M2" s="344"/>
      <c r="N2" s="34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row>
    <row r="3" spans="1:41" ht="15" customHeight="1" thickBot="1" x14ac:dyDescent="0.4">
      <c r="A3" s="336"/>
      <c r="B3" s="337"/>
      <c r="C3" s="337"/>
      <c r="D3" s="337"/>
      <c r="E3" s="337"/>
      <c r="F3" s="337"/>
      <c r="G3" s="337"/>
      <c r="H3" s="337"/>
      <c r="I3" s="57"/>
      <c r="J3" s="57"/>
      <c r="K3" s="57"/>
      <c r="L3" s="57"/>
      <c r="M3" s="57"/>
      <c r="N3" s="78"/>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row>
    <row r="4" spans="1:41" ht="16" customHeight="1" thickBot="1" x14ac:dyDescent="0.4">
      <c r="A4" s="330" t="s">
        <v>97</v>
      </c>
      <c r="B4" s="328" t="s">
        <v>94</v>
      </c>
      <c r="C4" s="328"/>
      <c r="D4" s="328"/>
      <c r="E4" s="328"/>
      <c r="F4" s="328"/>
      <c r="G4" s="328"/>
      <c r="H4" s="328"/>
      <c r="I4" s="328"/>
      <c r="J4" s="328"/>
      <c r="K4" s="328"/>
      <c r="L4" s="328"/>
      <c r="M4" s="328"/>
      <c r="N4" s="329"/>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row>
    <row r="5" spans="1:41" ht="20.5" customHeight="1" thickBot="1" x14ac:dyDescent="0.4">
      <c r="A5" s="331"/>
      <c r="B5" s="341" t="s">
        <v>226</v>
      </c>
      <c r="C5" s="342"/>
      <c r="D5" s="342"/>
      <c r="E5" s="342"/>
      <c r="F5" s="342"/>
      <c r="G5" s="342"/>
      <c r="H5" s="342"/>
      <c r="I5" s="342"/>
      <c r="J5" s="342"/>
      <c r="K5" s="333" t="s">
        <v>227</v>
      </c>
      <c r="L5" s="334"/>
      <c r="M5" s="335"/>
      <c r="N5" s="330" t="s">
        <v>50</v>
      </c>
      <c r="O5" s="266">
        <f>'General Farm Data'!$B$21</f>
        <v>2015</v>
      </c>
      <c r="P5" s="267"/>
      <c r="Q5" s="267"/>
      <c r="R5" s="267"/>
      <c r="S5" s="267"/>
      <c r="T5" s="267"/>
      <c r="U5" s="267"/>
      <c r="V5" s="268">
        <f>'General Farm Data'!$B$22</f>
        <v>2016</v>
      </c>
      <c r="W5" s="269"/>
      <c r="X5" s="269"/>
      <c r="Y5" s="269"/>
      <c r="Z5" s="269"/>
      <c r="AA5" s="269"/>
      <c r="AB5" s="269"/>
      <c r="AC5" s="270">
        <f>'General Farm Data'!$B$23</f>
        <v>2017</v>
      </c>
      <c r="AD5" s="271"/>
      <c r="AE5" s="271"/>
      <c r="AF5" s="271"/>
      <c r="AG5" s="271"/>
      <c r="AH5" s="271"/>
      <c r="AI5" s="271"/>
      <c r="AJ5" s="272" t="s">
        <v>92</v>
      </c>
      <c r="AK5" s="273"/>
      <c r="AL5" s="273"/>
      <c r="AM5" s="273"/>
      <c r="AN5" s="273"/>
      <c r="AO5" s="273"/>
    </row>
    <row r="6" spans="1:41" ht="20" customHeight="1" thickBot="1" x14ac:dyDescent="0.4">
      <c r="A6" s="331"/>
      <c r="B6" s="262">
        <f>'General Farm Data'!$B$21</f>
        <v>2015</v>
      </c>
      <c r="C6" s="262"/>
      <c r="D6" s="263"/>
      <c r="E6" s="355">
        <f>'General Farm Data'!$B$22</f>
        <v>2016</v>
      </c>
      <c r="F6" s="262"/>
      <c r="G6" s="263"/>
      <c r="H6" s="355">
        <f>'General Farm Data'!$B$23</f>
        <v>2017</v>
      </c>
      <c r="I6" s="262"/>
      <c r="J6" s="262"/>
      <c r="K6" s="336"/>
      <c r="L6" s="337"/>
      <c r="M6" s="338"/>
      <c r="N6" s="331"/>
      <c r="O6" s="274" t="s">
        <v>24</v>
      </c>
      <c r="P6" s="274" t="s">
        <v>96</v>
      </c>
      <c r="Q6" s="23" t="s">
        <v>8</v>
      </c>
      <c r="R6" s="23" t="s">
        <v>9</v>
      </c>
      <c r="S6" s="23" t="s">
        <v>10</v>
      </c>
      <c r="T6" s="23" t="s">
        <v>12</v>
      </c>
      <c r="U6" s="23" t="s">
        <v>13</v>
      </c>
      <c r="V6" s="276" t="s">
        <v>24</v>
      </c>
      <c r="W6" s="276" t="s">
        <v>96</v>
      </c>
      <c r="X6" s="26" t="s">
        <v>8</v>
      </c>
      <c r="Y6" s="26" t="s">
        <v>9</v>
      </c>
      <c r="Z6" s="26" t="s">
        <v>10</v>
      </c>
      <c r="AA6" s="26" t="s">
        <v>12</v>
      </c>
      <c r="AB6" s="26" t="s">
        <v>13</v>
      </c>
      <c r="AC6" s="278" t="s">
        <v>24</v>
      </c>
      <c r="AD6" s="278" t="s">
        <v>96</v>
      </c>
      <c r="AE6" s="30" t="s">
        <v>8</v>
      </c>
      <c r="AF6" s="30" t="s">
        <v>9</v>
      </c>
      <c r="AG6" s="30" t="s">
        <v>10</v>
      </c>
      <c r="AH6" s="30" t="s">
        <v>12</v>
      </c>
      <c r="AI6" s="30" t="s">
        <v>13</v>
      </c>
      <c r="AJ6" s="280" t="s">
        <v>96</v>
      </c>
      <c r="AK6" s="28" t="s">
        <v>8</v>
      </c>
      <c r="AL6" s="28" t="s">
        <v>9</v>
      </c>
      <c r="AM6" s="28" t="s">
        <v>10</v>
      </c>
      <c r="AN6" s="28" t="s">
        <v>12</v>
      </c>
      <c r="AO6" s="28" t="s">
        <v>13</v>
      </c>
    </row>
    <row r="7" spans="1:41" ht="28" customHeight="1" thickBot="1" x14ac:dyDescent="0.4">
      <c r="A7" s="332"/>
      <c r="B7" s="12" t="s">
        <v>99</v>
      </c>
      <c r="C7" s="12" t="s">
        <v>100</v>
      </c>
      <c r="D7" s="12" t="s">
        <v>101</v>
      </c>
      <c r="E7" s="12" t="s">
        <v>99</v>
      </c>
      <c r="F7" s="12" t="s">
        <v>100</v>
      </c>
      <c r="G7" s="12" t="s">
        <v>101</v>
      </c>
      <c r="H7" s="12" t="s">
        <v>99</v>
      </c>
      <c r="I7" s="12" t="s">
        <v>100</v>
      </c>
      <c r="J7" s="12" t="s">
        <v>101</v>
      </c>
      <c r="K7" s="14">
        <f>'General Farm Data'!$B$21</f>
        <v>2015</v>
      </c>
      <c r="L7" s="14">
        <f>'General Farm Data'!$B$22</f>
        <v>2016</v>
      </c>
      <c r="M7" s="14">
        <f>'General Farm Data'!$B$23</f>
        <v>2017</v>
      </c>
      <c r="N7" s="332"/>
      <c r="O7" s="275"/>
      <c r="P7" s="275"/>
      <c r="Q7" s="25" t="s">
        <v>272</v>
      </c>
      <c r="R7" s="25" t="s">
        <v>272</v>
      </c>
      <c r="S7" s="25" t="s">
        <v>272</v>
      </c>
      <c r="T7" s="25" t="s">
        <v>272</v>
      </c>
      <c r="U7" s="25" t="s">
        <v>272</v>
      </c>
      <c r="V7" s="277"/>
      <c r="W7" s="277"/>
      <c r="X7" s="27" t="s">
        <v>272</v>
      </c>
      <c r="Y7" s="27" t="s">
        <v>272</v>
      </c>
      <c r="Z7" s="27" t="s">
        <v>272</v>
      </c>
      <c r="AA7" s="27" t="s">
        <v>272</v>
      </c>
      <c r="AB7" s="27" t="s">
        <v>272</v>
      </c>
      <c r="AC7" s="279"/>
      <c r="AD7" s="279"/>
      <c r="AE7" s="32" t="s">
        <v>272</v>
      </c>
      <c r="AF7" s="32" t="s">
        <v>272</v>
      </c>
      <c r="AG7" s="32" t="s">
        <v>272</v>
      </c>
      <c r="AH7" s="32" t="s">
        <v>272</v>
      </c>
      <c r="AI7" s="32" t="s">
        <v>272</v>
      </c>
      <c r="AJ7" s="281"/>
      <c r="AK7" s="29" t="s">
        <v>272</v>
      </c>
      <c r="AL7" s="29" t="s">
        <v>272</v>
      </c>
      <c r="AM7" s="29" t="s">
        <v>272</v>
      </c>
      <c r="AN7" s="29" t="s">
        <v>272</v>
      </c>
      <c r="AO7" s="29" t="s">
        <v>272</v>
      </c>
    </row>
    <row r="8" spans="1:41" ht="20" customHeight="1" thickBot="1" x14ac:dyDescent="0.4">
      <c r="A8" s="90">
        <v>8</v>
      </c>
      <c r="B8" s="131"/>
      <c r="C8" s="131"/>
      <c r="D8" s="106">
        <f>C8*B8</f>
        <v>0</v>
      </c>
      <c r="E8" s="131"/>
      <c r="F8" s="131"/>
      <c r="G8" s="106">
        <f>F8*E8</f>
        <v>0</v>
      </c>
      <c r="H8" s="131"/>
      <c r="I8" s="131"/>
      <c r="J8" s="106">
        <f>I8*H8</f>
        <v>0</v>
      </c>
      <c r="K8" s="132"/>
      <c r="L8" s="132"/>
      <c r="M8" s="132"/>
      <c r="N8" s="132"/>
      <c r="O8" s="10">
        <f>INDEX('Nutrient Contents'!$C$106:$C$130,A8)</f>
        <v>8</v>
      </c>
      <c r="P8" s="10">
        <f>IF(K8&gt;0,K8,D8)</f>
        <v>0</v>
      </c>
      <c r="Q8" s="10">
        <f>INDEX('Nutrient Contents'!$H$106:$H$130,'Animal Output'!O8)*'Animal Output'!P8/100</f>
        <v>0</v>
      </c>
      <c r="R8" s="10">
        <f>INDEX('Nutrient Contents'!$I$106:$I$130,'Animal Output'!O8)*'Animal Output'!P8/100</f>
        <v>0</v>
      </c>
      <c r="S8" s="10">
        <f>INDEX('Nutrient Contents'!$J$106:$J$130,'Animal Output'!O8)*'Animal Output'!P8/100</f>
        <v>0</v>
      </c>
      <c r="T8" s="10">
        <f>INDEX('Nutrient Contents'!$L$106:$L$130,'Animal Output'!O8)*'Animal Output'!P8/100</f>
        <v>0</v>
      </c>
      <c r="U8" s="10">
        <f>INDEX('Nutrient Contents'!$M$106:$M$130,'Animal Output'!O8)*'Animal Output'!P8/100</f>
        <v>0</v>
      </c>
      <c r="V8" s="10">
        <f>INDEX('Nutrient Contents'!$C$106:$C$130,A8)</f>
        <v>8</v>
      </c>
      <c r="W8" s="10">
        <f t="shared" ref="W8:W22" si="0">IF(L8&gt;0,L8,G8)</f>
        <v>0</v>
      </c>
      <c r="X8" s="10">
        <f>INDEX('Nutrient Contents'!$H$106:$H$130,'Animal Output'!V8)*'Animal Output'!W8/100</f>
        <v>0</v>
      </c>
      <c r="Y8" s="10">
        <f>INDEX('Nutrient Contents'!$I$106:$I$130,'Animal Output'!V8)*'Animal Output'!W8/100</f>
        <v>0</v>
      </c>
      <c r="Z8" s="10">
        <f>INDEX('Nutrient Contents'!$J$106:$J$130,'Animal Output'!V8)*'Animal Output'!W8/100</f>
        <v>0</v>
      </c>
      <c r="AA8" s="10">
        <f>INDEX('Nutrient Contents'!$L$106:$L$130,'Animal Output'!V8)*'Animal Output'!W8/100</f>
        <v>0</v>
      </c>
      <c r="AB8" s="10">
        <f>INDEX('Nutrient Contents'!$M$106:$M$130,'Animal Output'!V8)*'Animal Output'!W8/100</f>
        <v>0</v>
      </c>
      <c r="AC8" s="10">
        <f>INDEX('Nutrient Contents'!$C$106:$C$130,A8)</f>
        <v>8</v>
      </c>
      <c r="AD8" s="10">
        <f t="shared" ref="AD8:AD22" si="1">IF(M8&gt;0,M8,J8)</f>
        <v>0</v>
      </c>
      <c r="AE8" s="10">
        <f>INDEX('Nutrient Contents'!$H$106:$H$130,'Animal Output'!AC8)*'Animal Output'!AD8/100</f>
        <v>0</v>
      </c>
      <c r="AF8" s="10">
        <f>INDEX('Nutrient Contents'!$I$106:$I$130,'Animal Output'!AC8)*'Animal Output'!AD8/100</f>
        <v>0</v>
      </c>
      <c r="AG8" s="10">
        <f>INDEX('Nutrient Contents'!$J$106:$J$130,'Animal Output'!AC8)*'Animal Output'!AD8/100</f>
        <v>0</v>
      </c>
      <c r="AH8" s="10">
        <f>INDEX('Nutrient Contents'!$L$106:$L$130,'Animal Output'!AC8)*'Animal Output'!AD8/100</f>
        <v>0</v>
      </c>
      <c r="AI8" s="10">
        <f>INDEX('Nutrient Contents'!$M$106:$M$130,'Animal Output'!AC8)*'Animal Output'!AD8/100</f>
        <v>0</v>
      </c>
      <c r="AJ8" s="11">
        <f t="shared" ref="AJ8:AJ22" si="2">AVERAGE(AD8,P8,W8)</f>
        <v>0</v>
      </c>
      <c r="AK8" s="10">
        <f t="shared" ref="AK8:AK22" si="3">AVERAGE(AE8,Q8,X8)</f>
        <v>0</v>
      </c>
      <c r="AL8" s="10">
        <f t="shared" ref="AL8:AL22" si="4">AVERAGE(AF8,R8,Y8)</f>
        <v>0</v>
      </c>
      <c r="AM8" s="10">
        <f t="shared" ref="AM8:AM22" si="5">AVERAGE(AG8,S8,Z8)</f>
        <v>0</v>
      </c>
      <c r="AN8" s="10">
        <f t="shared" ref="AN8:AN22" si="6">AVERAGE(AH8,T8,AA8)</f>
        <v>0</v>
      </c>
      <c r="AO8" s="10">
        <f t="shared" ref="AO8:AO22" si="7">AVERAGE(AI8,U8,AB8)</f>
        <v>0</v>
      </c>
    </row>
    <row r="9" spans="1:41" ht="20" customHeight="1" thickBot="1" x14ac:dyDescent="0.4">
      <c r="A9" s="91">
        <v>8</v>
      </c>
      <c r="B9" s="131"/>
      <c r="C9" s="131"/>
      <c r="D9" s="106">
        <f t="shared" ref="D9:D22" si="8">C9*B9</f>
        <v>0</v>
      </c>
      <c r="E9" s="131"/>
      <c r="F9" s="131"/>
      <c r="G9" s="106">
        <f t="shared" ref="G9:G22" si="9">F9*E9</f>
        <v>0</v>
      </c>
      <c r="H9" s="131"/>
      <c r="I9" s="131"/>
      <c r="J9" s="106">
        <f t="shared" ref="J9:J22" si="10">I9*H9</f>
        <v>0</v>
      </c>
      <c r="K9" s="132"/>
      <c r="L9" s="132"/>
      <c r="M9" s="132"/>
      <c r="N9" s="132"/>
      <c r="O9" s="10">
        <f>INDEX('Nutrient Contents'!$C$106:$C$130,A9)</f>
        <v>8</v>
      </c>
      <c r="P9" s="10">
        <f t="shared" ref="P9:P22" si="11">IF(K9&gt;0,K9,D9)</f>
        <v>0</v>
      </c>
      <c r="Q9" s="10">
        <f>INDEX('Nutrient Contents'!$H$106:$H$130,'Animal Output'!O9)*'Animal Output'!P9/100</f>
        <v>0</v>
      </c>
      <c r="R9" s="10">
        <f>INDEX('Nutrient Contents'!$I$106:$I$130,'Animal Output'!O9)*'Animal Output'!P9/100</f>
        <v>0</v>
      </c>
      <c r="S9" s="10">
        <f>INDEX('Nutrient Contents'!$J$106:$J$130,'Animal Output'!O9)*'Animal Output'!P9/100</f>
        <v>0</v>
      </c>
      <c r="T9" s="10">
        <f>INDEX('Nutrient Contents'!$L$106:$L$130,'Animal Output'!O9)*'Animal Output'!P9/100</f>
        <v>0</v>
      </c>
      <c r="U9" s="10">
        <f>INDEX('Nutrient Contents'!$M$106:$M$130,'Animal Output'!O9)*'Animal Output'!P9/100</f>
        <v>0</v>
      </c>
      <c r="V9" s="10">
        <f>INDEX('Nutrient Contents'!$C$106:$C$130,A9)</f>
        <v>8</v>
      </c>
      <c r="W9" s="10">
        <f t="shared" si="0"/>
        <v>0</v>
      </c>
      <c r="X9" s="10">
        <f>INDEX('Nutrient Contents'!$H$106:$H$130,'Animal Output'!V9)*'Animal Output'!W9/100</f>
        <v>0</v>
      </c>
      <c r="Y9" s="10">
        <f>INDEX('Nutrient Contents'!$I$106:$I$130,'Animal Output'!V9)*'Animal Output'!W9/100</f>
        <v>0</v>
      </c>
      <c r="Z9" s="10">
        <f>INDEX('Nutrient Contents'!$J$106:$J$130,'Animal Output'!V9)*'Animal Output'!W9/100</f>
        <v>0</v>
      </c>
      <c r="AA9" s="10">
        <f>INDEX('Nutrient Contents'!$L$106:$L$130,'Animal Output'!V9)*'Animal Output'!W9/100</f>
        <v>0</v>
      </c>
      <c r="AB9" s="10">
        <f>INDEX('Nutrient Contents'!$M$106:$M$130,'Animal Output'!V9)*'Animal Output'!W9/100</f>
        <v>0</v>
      </c>
      <c r="AC9" s="10">
        <f>INDEX('Nutrient Contents'!$C$106:$C$130,A9)</f>
        <v>8</v>
      </c>
      <c r="AD9" s="10">
        <f t="shared" si="1"/>
        <v>0</v>
      </c>
      <c r="AE9" s="10">
        <f>INDEX('Nutrient Contents'!$H$106:$H$130,'Animal Output'!AC9)*'Animal Output'!AD9/100</f>
        <v>0</v>
      </c>
      <c r="AF9" s="10">
        <f>INDEX('Nutrient Contents'!$I$106:$I$130,'Animal Output'!AC9)*'Animal Output'!AD9/100</f>
        <v>0</v>
      </c>
      <c r="AG9" s="10">
        <f>INDEX('Nutrient Contents'!$J$106:$J$130,'Animal Output'!AC9)*'Animal Output'!AD9/100</f>
        <v>0</v>
      </c>
      <c r="AH9" s="10">
        <f>INDEX('Nutrient Contents'!$L$106:$L$130,'Animal Output'!AC9)*'Animal Output'!AD9/100</f>
        <v>0</v>
      </c>
      <c r="AI9" s="10">
        <f>INDEX('Nutrient Contents'!$M$106:$M$130,'Animal Output'!AC9)*'Animal Output'!AD9/100</f>
        <v>0</v>
      </c>
      <c r="AJ9" s="11">
        <f t="shared" si="2"/>
        <v>0</v>
      </c>
      <c r="AK9" s="10">
        <f t="shared" si="3"/>
        <v>0</v>
      </c>
      <c r="AL9" s="10">
        <f t="shared" si="4"/>
        <v>0</v>
      </c>
      <c r="AM9" s="10">
        <f t="shared" si="5"/>
        <v>0</v>
      </c>
      <c r="AN9" s="10">
        <f t="shared" si="6"/>
        <v>0</v>
      </c>
      <c r="AO9" s="10">
        <f t="shared" si="7"/>
        <v>0</v>
      </c>
    </row>
    <row r="10" spans="1:41" ht="20" customHeight="1" thickBot="1" x14ac:dyDescent="0.4">
      <c r="A10" s="91">
        <v>8</v>
      </c>
      <c r="B10" s="131"/>
      <c r="C10" s="131"/>
      <c r="D10" s="106">
        <f t="shared" si="8"/>
        <v>0</v>
      </c>
      <c r="E10" s="131"/>
      <c r="F10" s="131"/>
      <c r="G10" s="106">
        <f t="shared" si="9"/>
        <v>0</v>
      </c>
      <c r="H10" s="131"/>
      <c r="I10" s="131"/>
      <c r="J10" s="106">
        <f t="shared" si="10"/>
        <v>0</v>
      </c>
      <c r="K10" s="132"/>
      <c r="L10" s="132"/>
      <c r="M10" s="132"/>
      <c r="N10" s="132"/>
      <c r="O10" s="10">
        <f>INDEX('Nutrient Contents'!$C$106:$C$130,A10)</f>
        <v>8</v>
      </c>
      <c r="P10" s="10">
        <f t="shared" si="11"/>
        <v>0</v>
      </c>
      <c r="Q10" s="10">
        <f>INDEX('Nutrient Contents'!$H$106:$H$130,'Animal Output'!O10)*'Animal Output'!P10/100</f>
        <v>0</v>
      </c>
      <c r="R10" s="10">
        <f>INDEX('Nutrient Contents'!$I$106:$I$130,'Animal Output'!O10)*'Animal Output'!P10/100</f>
        <v>0</v>
      </c>
      <c r="S10" s="10">
        <f>INDEX('Nutrient Contents'!$J$106:$J$130,'Animal Output'!O10)*'Animal Output'!P10/100</f>
        <v>0</v>
      </c>
      <c r="T10" s="10">
        <f>INDEX('Nutrient Contents'!$L$106:$L$130,'Animal Output'!O10)*'Animal Output'!P10/100</f>
        <v>0</v>
      </c>
      <c r="U10" s="10">
        <f>INDEX('Nutrient Contents'!$M$106:$M$130,'Animal Output'!O10)*'Animal Output'!P10/100</f>
        <v>0</v>
      </c>
      <c r="V10" s="10">
        <f>INDEX('Nutrient Contents'!$C$106:$C$130,A10)</f>
        <v>8</v>
      </c>
      <c r="W10" s="10">
        <f t="shared" si="0"/>
        <v>0</v>
      </c>
      <c r="X10" s="10">
        <f>INDEX('Nutrient Contents'!$H$106:$H$130,'Animal Output'!V10)*'Animal Output'!W10/100</f>
        <v>0</v>
      </c>
      <c r="Y10" s="10">
        <f>INDEX('Nutrient Contents'!$I$106:$I$130,'Animal Output'!V10)*'Animal Output'!W10/100</f>
        <v>0</v>
      </c>
      <c r="Z10" s="10">
        <f>INDEX('Nutrient Contents'!$J$106:$J$130,'Animal Output'!V10)*'Animal Output'!W10/100</f>
        <v>0</v>
      </c>
      <c r="AA10" s="10">
        <f>INDEX('Nutrient Contents'!$L$106:$L$130,'Animal Output'!V10)*'Animal Output'!W10/100</f>
        <v>0</v>
      </c>
      <c r="AB10" s="10">
        <f>INDEX('Nutrient Contents'!$M$106:$M$130,'Animal Output'!V10)*'Animal Output'!W10/100</f>
        <v>0</v>
      </c>
      <c r="AC10" s="10">
        <f>INDEX('Nutrient Contents'!$C$106:$C$130,A10)</f>
        <v>8</v>
      </c>
      <c r="AD10" s="10">
        <f t="shared" si="1"/>
        <v>0</v>
      </c>
      <c r="AE10" s="10">
        <f>INDEX('Nutrient Contents'!$H$106:$H$130,'Animal Output'!AC10)*'Animal Output'!AD10/100</f>
        <v>0</v>
      </c>
      <c r="AF10" s="10">
        <f>INDEX('Nutrient Contents'!$I$106:$I$130,'Animal Output'!AC10)*'Animal Output'!AD10/100</f>
        <v>0</v>
      </c>
      <c r="AG10" s="10">
        <f>INDEX('Nutrient Contents'!$J$106:$J$130,'Animal Output'!AC10)*'Animal Output'!AD10/100</f>
        <v>0</v>
      </c>
      <c r="AH10" s="10">
        <f>INDEX('Nutrient Contents'!$L$106:$L$130,'Animal Output'!AC10)*'Animal Output'!AD10/100</f>
        <v>0</v>
      </c>
      <c r="AI10" s="10">
        <f>INDEX('Nutrient Contents'!$M$106:$M$130,'Animal Output'!AC10)*'Animal Output'!AD10/100</f>
        <v>0</v>
      </c>
      <c r="AJ10" s="11">
        <f t="shared" si="2"/>
        <v>0</v>
      </c>
      <c r="AK10" s="10">
        <f t="shared" si="3"/>
        <v>0</v>
      </c>
      <c r="AL10" s="10">
        <f t="shared" si="4"/>
        <v>0</v>
      </c>
      <c r="AM10" s="10">
        <f t="shared" si="5"/>
        <v>0</v>
      </c>
      <c r="AN10" s="10">
        <f t="shared" si="6"/>
        <v>0</v>
      </c>
      <c r="AO10" s="10">
        <f t="shared" si="7"/>
        <v>0</v>
      </c>
    </row>
    <row r="11" spans="1:41" ht="20" customHeight="1" thickBot="1" x14ac:dyDescent="0.4">
      <c r="A11" s="91">
        <v>8</v>
      </c>
      <c r="B11" s="131"/>
      <c r="C11" s="131"/>
      <c r="D11" s="106">
        <f t="shared" si="8"/>
        <v>0</v>
      </c>
      <c r="E11" s="131"/>
      <c r="F11" s="131"/>
      <c r="G11" s="106">
        <f t="shared" si="9"/>
        <v>0</v>
      </c>
      <c r="H11" s="131"/>
      <c r="I11" s="131"/>
      <c r="J11" s="106">
        <f t="shared" si="10"/>
        <v>0</v>
      </c>
      <c r="K11" s="132"/>
      <c r="L11" s="132"/>
      <c r="M11" s="132"/>
      <c r="N11" s="132"/>
      <c r="O11" s="10">
        <f>INDEX('Nutrient Contents'!$C$106:$C$130,A11)</f>
        <v>8</v>
      </c>
      <c r="P11" s="10">
        <f t="shared" si="11"/>
        <v>0</v>
      </c>
      <c r="Q11" s="10">
        <f>INDEX('Nutrient Contents'!$H$106:$H$130,'Animal Output'!O11)*'Animal Output'!P11/100</f>
        <v>0</v>
      </c>
      <c r="R11" s="10">
        <f>INDEX('Nutrient Contents'!$I$106:$I$130,'Animal Output'!O11)*'Animal Output'!P11/100</f>
        <v>0</v>
      </c>
      <c r="S11" s="10">
        <f>INDEX('Nutrient Contents'!$J$106:$J$130,'Animal Output'!O11)*'Animal Output'!P11/100</f>
        <v>0</v>
      </c>
      <c r="T11" s="10">
        <f>INDEX('Nutrient Contents'!$L$106:$L$130,'Animal Output'!O11)*'Animal Output'!P11/100</f>
        <v>0</v>
      </c>
      <c r="U11" s="10">
        <f>INDEX('Nutrient Contents'!$M$106:$M$130,'Animal Output'!O11)*'Animal Output'!P11/100</f>
        <v>0</v>
      </c>
      <c r="V11" s="10">
        <f>INDEX('Nutrient Contents'!$C$106:$C$130,A11)</f>
        <v>8</v>
      </c>
      <c r="W11" s="10">
        <f t="shared" si="0"/>
        <v>0</v>
      </c>
      <c r="X11" s="10">
        <f>INDEX('Nutrient Contents'!$H$106:$H$130,'Animal Output'!V11)*'Animal Output'!W11/100</f>
        <v>0</v>
      </c>
      <c r="Y11" s="10">
        <f>INDEX('Nutrient Contents'!$I$106:$I$130,'Animal Output'!V11)*'Animal Output'!W11/100</f>
        <v>0</v>
      </c>
      <c r="Z11" s="10">
        <f>INDEX('Nutrient Contents'!$J$106:$J$130,'Animal Output'!V11)*'Animal Output'!W11/100</f>
        <v>0</v>
      </c>
      <c r="AA11" s="10">
        <f>INDEX('Nutrient Contents'!$L$106:$L$130,'Animal Output'!V11)*'Animal Output'!W11/100</f>
        <v>0</v>
      </c>
      <c r="AB11" s="10">
        <f>INDEX('Nutrient Contents'!$M$106:$M$130,'Animal Output'!V11)*'Animal Output'!W11/100</f>
        <v>0</v>
      </c>
      <c r="AC11" s="10">
        <f>INDEX('Nutrient Contents'!$C$106:$C$130,A11)</f>
        <v>8</v>
      </c>
      <c r="AD11" s="10">
        <f t="shared" si="1"/>
        <v>0</v>
      </c>
      <c r="AE11" s="10">
        <f>INDEX('Nutrient Contents'!$H$106:$H$130,'Animal Output'!AC11)*'Animal Output'!AD11/100</f>
        <v>0</v>
      </c>
      <c r="AF11" s="10">
        <f>INDEX('Nutrient Contents'!$I$106:$I$130,'Animal Output'!AC11)*'Animal Output'!AD11/100</f>
        <v>0</v>
      </c>
      <c r="AG11" s="10">
        <f>INDEX('Nutrient Contents'!$J$106:$J$130,'Animal Output'!AC11)*'Animal Output'!AD11/100</f>
        <v>0</v>
      </c>
      <c r="AH11" s="10">
        <f>INDEX('Nutrient Contents'!$L$106:$L$130,'Animal Output'!AC11)*'Animal Output'!AD11/100</f>
        <v>0</v>
      </c>
      <c r="AI11" s="10">
        <f>INDEX('Nutrient Contents'!$M$106:$M$130,'Animal Output'!AC11)*'Animal Output'!AD11/100</f>
        <v>0</v>
      </c>
      <c r="AJ11" s="11">
        <f t="shared" si="2"/>
        <v>0</v>
      </c>
      <c r="AK11" s="10">
        <f t="shared" si="3"/>
        <v>0</v>
      </c>
      <c r="AL11" s="10">
        <f t="shared" si="4"/>
        <v>0</v>
      </c>
      <c r="AM11" s="10">
        <f t="shared" si="5"/>
        <v>0</v>
      </c>
      <c r="AN11" s="10">
        <f t="shared" si="6"/>
        <v>0</v>
      </c>
      <c r="AO11" s="10">
        <f t="shared" si="7"/>
        <v>0</v>
      </c>
    </row>
    <row r="12" spans="1:41" ht="20" customHeight="1" thickBot="1" x14ac:dyDescent="0.4">
      <c r="A12" s="92">
        <v>8</v>
      </c>
      <c r="B12" s="131"/>
      <c r="C12" s="131"/>
      <c r="D12" s="106">
        <f t="shared" si="8"/>
        <v>0</v>
      </c>
      <c r="E12" s="131"/>
      <c r="F12" s="131"/>
      <c r="G12" s="106">
        <f t="shared" si="9"/>
        <v>0</v>
      </c>
      <c r="H12" s="131"/>
      <c r="I12" s="131"/>
      <c r="J12" s="106">
        <f t="shared" si="10"/>
        <v>0</v>
      </c>
      <c r="K12" s="132"/>
      <c r="L12" s="132"/>
      <c r="M12" s="132"/>
      <c r="N12" s="132"/>
      <c r="O12" s="10">
        <f>INDEX('Nutrient Contents'!$C$106:$C$130,A12)</f>
        <v>8</v>
      </c>
      <c r="P12" s="10">
        <f t="shared" si="11"/>
        <v>0</v>
      </c>
      <c r="Q12" s="10">
        <f>INDEX('Nutrient Contents'!$H$106:$H$130,'Animal Output'!O12)*'Animal Output'!P12/100</f>
        <v>0</v>
      </c>
      <c r="R12" s="10">
        <f>INDEX('Nutrient Contents'!$I$106:$I$130,'Animal Output'!O12)*'Animal Output'!P12/100</f>
        <v>0</v>
      </c>
      <c r="S12" s="10">
        <f>INDEX('Nutrient Contents'!$J$106:$J$130,'Animal Output'!O12)*'Animal Output'!P12/100</f>
        <v>0</v>
      </c>
      <c r="T12" s="10">
        <f>INDEX('Nutrient Contents'!$L$106:$L$130,'Animal Output'!O12)*'Animal Output'!P12/100</f>
        <v>0</v>
      </c>
      <c r="U12" s="10">
        <f>INDEX('Nutrient Contents'!$M$106:$M$130,'Animal Output'!O12)*'Animal Output'!P12/100</f>
        <v>0</v>
      </c>
      <c r="V12" s="10">
        <f>INDEX('Nutrient Contents'!$C$106:$C$130,A12)</f>
        <v>8</v>
      </c>
      <c r="W12" s="10">
        <f t="shared" si="0"/>
        <v>0</v>
      </c>
      <c r="X12" s="10">
        <f>INDEX('Nutrient Contents'!$H$106:$H$130,'Animal Output'!V12)*'Animal Output'!W12/100</f>
        <v>0</v>
      </c>
      <c r="Y12" s="10">
        <f>INDEX('Nutrient Contents'!$I$106:$I$130,'Animal Output'!V12)*'Animal Output'!W12/100</f>
        <v>0</v>
      </c>
      <c r="Z12" s="10">
        <f>INDEX('Nutrient Contents'!$J$106:$J$130,'Animal Output'!V12)*'Animal Output'!W12/100</f>
        <v>0</v>
      </c>
      <c r="AA12" s="10">
        <f>INDEX('Nutrient Contents'!$L$106:$L$130,'Animal Output'!V12)*'Animal Output'!W12/100</f>
        <v>0</v>
      </c>
      <c r="AB12" s="10">
        <f>INDEX('Nutrient Contents'!$M$106:$M$130,'Animal Output'!V12)*'Animal Output'!W12/100</f>
        <v>0</v>
      </c>
      <c r="AC12" s="10">
        <f>INDEX('Nutrient Contents'!$C$106:$C$130,A12)</f>
        <v>8</v>
      </c>
      <c r="AD12" s="10">
        <f t="shared" si="1"/>
        <v>0</v>
      </c>
      <c r="AE12" s="10">
        <f>INDEX('Nutrient Contents'!$H$106:$H$130,'Animal Output'!AC12)*'Animal Output'!AD12/100</f>
        <v>0</v>
      </c>
      <c r="AF12" s="10">
        <f>INDEX('Nutrient Contents'!$I$106:$I$130,'Animal Output'!AC12)*'Animal Output'!AD12/100</f>
        <v>0</v>
      </c>
      <c r="AG12" s="10">
        <f>INDEX('Nutrient Contents'!$J$106:$J$130,'Animal Output'!AC12)*'Animal Output'!AD12/100</f>
        <v>0</v>
      </c>
      <c r="AH12" s="10">
        <f>INDEX('Nutrient Contents'!$L$106:$L$130,'Animal Output'!AC12)*'Animal Output'!AD12/100</f>
        <v>0</v>
      </c>
      <c r="AI12" s="10">
        <f>INDEX('Nutrient Contents'!$M$106:$M$130,'Animal Output'!AC12)*'Animal Output'!AD12/100</f>
        <v>0</v>
      </c>
      <c r="AJ12" s="11">
        <f t="shared" si="2"/>
        <v>0</v>
      </c>
      <c r="AK12" s="10">
        <f t="shared" si="3"/>
        <v>0</v>
      </c>
      <c r="AL12" s="10">
        <f t="shared" si="4"/>
        <v>0</v>
      </c>
      <c r="AM12" s="10">
        <f t="shared" si="5"/>
        <v>0</v>
      </c>
      <c r="AN12" s="10">
        <f t="shared" si="6"/>
        <v>0</v>
      </c>
      <c r="AO12" s="10">
        <f t="shared" si="7"/>
        <v>0</v>
      </c>
    </row>
    <row r="13" spans="1:41" ht="20" customHeight="1" thickBot="1" x14ac:dyDescent="0.4">
      <c r="A13" s="92">
        <v>8</v>
      </c>
      <c r="B13" s="131"/>
      <c r="C13" s="131"/>
      <c r="D13" s="106">
        <f t="shared" si="8"/>
        <v>0</v>
      </c>
      <c r="E13" s="131"/>
      <c r="F13" s="131"/>
      <c r="G13" s="106">
        <f t="shared" si="9"/>
        <v>0</v>
      </c>
      <c r="H13" s="131"/>
      <c r="I13" s="131"/>
      <c r="J13" s="106">
        <f t="shared" si="10"/>
        <v>0</v>
      </c>
      <c r="K13" s="132"/>
      <c r="L13" s="132"/>
      <c r="M13" s="132"/>
      <c r="N13" s="132"/>
      <c r="O13" s="10">
        <f>INDEX('Nutrient Contents'!$C$106:$C$130,A13)</f>
        <v>8</v>
      </c>
      <c r="P13" s="10">
        <f t="shared" si="11"/>
        <v>0</v>
      </c>
      <c r="Q13" s="10">
        <f>INDEX('Nutrient Contents'!$H$106:$H$130,'Animal Output'!O13)*'Animal Output'!P13/100</f>
        <v>0</v>
      </c>
      <c r="R13" s="10">
        <f>INDEX('Nutrient Contents'!$I$106:$I$130,'Animal Output'!O13)*'Animal Output'!P13/100</f>
        <v>0</v>
      </c>
      <c r="S13" s="10">
        <f>INDEX('Nutrient Contents'!$J$106:$J$130,'Animal Output'!O13)*'Animal Output'!P13/100</f>
        <v>0</v>
      </c>
      <c r="T13" s="10">
        <f>INDEX('Nutrient Contents'!$L$106:$L$130,'Animal Output'!O13)*'Animal Output'!P13/100</f>
        <v>0</v>
      </c>
      <c r="U13" s="10">
        <f>INDEX('Nutrient Contents'!$M$106:$M$130,'Animal Output'!O13)*'Animal Output'!P13/100</f>
        <v>0</v>
      </c>
      <c r="V13" s="10">
        <f>INDEX('Nutrient Contents'!$C$106:$C$130,A13)</f>
        <v>8</v>
      </c>
      <c r="W13" s="10">
        <f t="shared" si="0"/>
        <v>0</v>
      </c>
      <c r="X13" s="10">
        <f>INDEX('Nutrient Contents'!$H$106:$H$130,'Animal Output'!V13)*'Animal Output'!W13/100</f>
        <v>0</v>
      </c>
      <c r="Y13" s="10">
        <f>INDEX('Nutrient Contents'!$I$106:$I$130,'Animal Output'!V13)*'Animal Output'!W13/100</f>
        <v>0</v>
      </c>
      <c r="Z13" s="10">
        <f>INDEX('Nutrient Contents'!$J$106:$J$130,'Animal Output'!V13)*'Animal Output'!W13/100</f>
        <v>0</v>
      </c>
      <c r="AA13" s="10">
        <f>INDEX('Nutrient Contents'!$L$106:$L$130,'Animal Output'!V13)*'Animal Output'!W13/100</f>
        <v>0</v>
      </c>
      <c r="AB13" s="10">
        <f>INDEX('Nutrient Contents'!$M$106:$M$130,'Animal Output'!V13)*'Animal Output'!W13/100</f>
        <v>0</v>
      </c>
      <c r="AC13" s="10">
        <f>INDEX('Nutrient Contents'!$C$106:$C$130,A13)</f>
        <v>8</v>
      </c>
      <c r="AD13" s="10">
        <f t="shared" si="1"/>
        <v>0</v>
      </c>
      <c r="AE13" s="10">
        <f>INDEX('Nutrient Contents'!$H$106:$H$130,'Animal Output'!AC13)*'Animal Output'!AD13/100</f>
        <v>0</v>
      </c>
      <c r="AF13" s="10">
        <f>INDEX('Nutrient Contents'!$I$106:$I$130,'Animal Output'!AC13)*'Animal Output'!AD13/100</f>
        <v>0</v>
      </c>
      <c r="AG13" s="10">
        <f>INDEX('Nutrient Contents'!$J$106:$J$130,'Animal Output'!AC13)*'Animal Output'!AD13/100</f>
        <v>0</v>
      </c>
      <c r="AH13" s="10">
        <f>INDEX('Nutrient Contents'!$L$106:$L$130,'Animal Output'!AC13)*'Animal Output'!AD13/100</f>
        <v>0</v>
      </c>
      <c r="AI13" s="10">
        <f>INDEX('Nutrient Contents'!$M$106:$M$130,'Animal Output'!AC13)*'Animal Output'!AD13/100</f>
        <v>0</v>
      </c>
      <c r="AJ13" s="11">
        <f t="shared" si="2"/>
        <v>0</v>
      </c>
      <c r="AK13" s="10">
        <f t="shared" si="3"/>
        <v>0</v>
      </c>
      <c r="AL13" s="10">
        <f t="shared" si="4"/>
        <v>0</v>
      </c>
      <c r="AM13" s="10">
        <f t="shared" si="5"/>
        <v>0</v>
      </c>
      <c r="AN13" s="10">
        <f t="shared" si="6"/>
        <v>0</v>
      </c>
      <c r="AO13" s="10">
        <f t="shared" si="7"/>
        <v>0</v>
      </c>
    </row>
    <row r="14" spans="1:41" ht="20" customHeight="1" thickBot="1" x14ac:dyDescent="0.4">
      <c r="A14" s="92">
        <v>8</v>
      </c>
      <c r="B14" s="131"/>
      <c r="C14" s="131"/>
      <c r="D14" s="106">
        <f t="shared" si="8"/>
        <v>0</v>
      </c>
      <c r="E14" s="131"/>
      <c r="F14" s="131"/>
      <c r="G14" s="106">
        <f t="shared" si="9"/>
        <v>0</v>
      </c>
      <c r="H14" s="131"/>
      <c r="I14" s="131"/>
      <c r="J14" s="106">
        <f t="shared" si="10"/>
        <v>0</v>
      </c>
      <c r="K14" s="132"/>
      <c r="L14" s="132"/>
      <c r="M14" s="132"/>
      <c r="N14" s="132"/>
      <c r="O14" s="10">
        <f>INDEX('Nutrient Contents'!$C$106:$C$130,A14)</f>
        <v>8</v>
      </c>
      <c r="P14" s="10">
        <f t="shared" si="11"/>
        <v>0</v>
      </c>
      <c r="Q14" s="10">
        <f>INDEX('Nutrient Contents'!$H$106:$H$130,'Animal Output'!O14)*'Animal Output'!P14/100</f>
        <v>0</v>
      </c>
      <c r="R14" s="10">
        <f>INDEX('Nutrient Contents'!$I$106:$I$130,'Animal Output'!O14)*'Animal Output'!P14/100</f>
        <v>0</v>
      </c>
      <c r="S14" s="10">
        <f>INDEX('Nutrient Contents'!$J$106:$J$130,'Animal Output'!O14)*'Animal Output'!P14/100</f>
        <v>0</v>
      </c>
      <c r="T14" s="10">
        <f>INDEX('Nutrient Contents'!$L$106:$L$130,'Animal Output'!O14)*'Animal Output'!P14/100</f>
        <v>0</v>
      </c>
      <c r="U14" s="10">
        <f>INDEX('Nutrient Contents'!$M$106:$M$130,'Animal Output'!O14)*'Animal Output'!P14/100</f>
        <v>0</v>
      </c>
      <c r="V14" s="10">
        <f>INDEX('Nutrient Contents'!$C$106:$C$130,A14)</f>
        <v>8</v>
      </c>
      <c r="W14" s="10">
        <f t="shared" si="0"/>
        <v>0</v>
      </c>
      <c r="X14" s="10">
        <f>INDEX('Nutrient Contents'!$H$106:$H$130,'Animal Output'!V14)*'Animal Output'!W14/100</f>
        <v>0</v>
      </c>
      <c r="Y14" s="10">
        <f>INDEX('Nutrient Contents'!$I$106:$I$130,'Animal Output'!V14)*'Animal Output'!W14/100</f>
        <v>0</v>
      </c>
      <c r="Z14" s="10">
        <f>INDEX('Nutrient Contents'!$J$106:$J$130,'Animal Output'!V14)*'Animal Output'!W14/100</f>
        <v>0</v>
      </c>
      <c r="AA14" s="10">
        <f>INDEX('Nutrient Contents'!$L$106:$L$130,'Animal Output'!V14)*'Animal Output'!W14/100</f>
        <v>0</v>
      </c>
      <c r="AB14" s="10">
        <f>INDEX('Nutrient Contents'!$M$106:$M$130,'Animal Output'!V14)*'Animal Output'!W14/100</f>
        <v>0</v>
      </c>
      <c r="AC14" s="10">
        <f>INDEX('Nutrient Contents'!$C$106:$C$130,A14)</f>
        <v>8</v>
      </c>
      <c r="AD14" s="10">
        <f t="shared" si="1"/>
        <v>0</v>
      </c>
      <c r="AE14" s="10">
        <f>INDEX('Nutrient Contents'!$H$106:$H$130,'Animal Output'!AC14)*'Animal Output'!AD14/100</f>
        <v>0</v>
      </c>
      <c r="AF14" s="10">
        <f>INDEX('Nutrient Contents'!$I$106:$I$130,'Animal Output'!AC14)*'Animal Output'!AD14/100</f>
        <v>0</v>
      </c>
      <c r="AG14" s="10">
        <f>INDEX('Nutrient Contents'!$J$106:$J$130,'Animal Output'!AC14)*'Animal Output'!AD14/100</f>
        <v>0</v>
      </c>
      <c r="AH14" s="10">
        <f>INDEX('Nutrient Contents'!$L$106:$L$130,'Animal Output'!AC14)*'Animal Output'!AD14/100</f>
        <v>0</v>
      </c>
      <c r="AI14" s="10">
        <f>INDEX('Nutrient Contents'!$M$106:$M$130,'Animal Output'!AC14)*'Animal Output'!AD14/100</f>
        <v>0</v>
      </c>
      <c r="AJ14" s="11">
        <f t="shared" si="2"/>
        <v>0</v>
      </c>
      <c r="AK14" s="10">
        <f t="shared" si="3"/>
        <v>0</v>
      </c>
      <c r="AL14" s="10">
        <f t="shared" si="4"/>
        <v>0</v>
      </c>
      <c r="AM14" s="10">
        <f t="shared" si="5"/>
        <v>0</v>
      </c>
      <c r="AN14" s="10">
        <f t="shared" si="6"/>
        <v>0</v>
      </c>
      <c r="AO14" s="10">
        <f t="shared" si="7"/>
        <v>0</v>
      </c>
    </row>
    <row r="15" spans="1:41" ht="20" customHeight="1" thickBot="1" x14ac:dyDescent="0.4">
      <c r="A15" s="92">
        <v>8</v>
      </c>
      <c r="B15" s="131"/>
      <c r="C15" s="131"/>
      <c r="D15" s="106">
        <f t="shared" si="8"/>
        <v>0</v>
      </c>
      <c r="E15" s="131"/>
      <c r="F15" s="131"/>
      <c r="G15" s="106">
        <f t="shared" si="9"/>
        <v>0</v>
      </c>
      <c r="H15" s="131"/>
      <c r="I15" s="131"/>
      <c r="J15" s="106">
        <f t="shared" si="10"/>
        <v>0</v>
      </c>
      <c r="K15" s="132"/>
      <c r="L15" s="132"/>
      <c r="M15" s="132"/>
      <c r="N15" s="132"/>
      <c r="O15" s="10">
        <f>INDEX('Nutrient Contents'!$C$106:$C$130,A15)</f>
        <v>8</v>
      </c>
      <c r="P15" s="10">
        <f t="shared" si="11"/>
        <v>0</v>
      </c>
      <c r="Q15" s="10">
        <f>INDEX('Nutrient Contents'!$H$106:$H$130,'Animal Output'!O15)*'Animal Output'!P15/100</f>
        <v>0</v>
      </c>
      <c r="R15" s="10">
        <f>INDEX('Nutrient Contents'!$I$106:$I$130,'Animal Output'!O15)*'Animal Output'!P15/100</f>
        <v>0</v>
      </c>
      <c r="S15" s="10">
        <f>INDEX('Nutrient Contents'!$J$106:$J$130,'Animal Output'!O15)*'Animal Output'!P15/100</f>
        <v>0</v>
      </c>
      <c r="T15" s="10">
        <f>INDEX('Nutrient Contents'!$L$106:$L$130,'Animal Output'!O15)*'Animal Output'!P15/100</f>
        <v>0</v>
      </c>
      <c r="U15" s="10">
        <f>INDEX('Nutrient Contents'!$M$106:$M$130,'Animal Output'!O15)*'Animal Output'!P15/100</f>
        <v>0</v>
      </c>
      <c r="V15" s="10">
        <f>INDEX('Nutrient Contents'!$C$106:$C$130,A15)</f>
        <v>8</v>
      </c>
      <c r="W15" s="10">
        <f t="shared" si="0"/>
        <v>0</v>
      </c>
      <c r="X15" s="10">
        <f>INDEX('Nutrient Contents'!$H$106:$H$130,'Animal Output'!V15)*'Animal Output'!W15/100</f>
        <v>0</v>
      </c>
      <c r="Y15" s="10">
        <f>INDEX('Nutrient Contents'!$I$106:$I$130,'Animal Output'!V15)*'Animal Output'!W15/100</f>
        <v>0</v>
      </c>
      <c r="Z15" s="10">
        <f>INDEX('Nutrient Contents'!$J$106:$J$130,'Animal Output'!V15)*'Animal Output'!W15/100</f>
        <v>0</v>
      </c>
      <c r="AA15" s="10">
        <f>INDEX('Nutrient Contents'!$L$106:$L$130,'Animal Output'!V15)*'Animal Output'!W15/100</f>
        <v>0</v>
      </c>
      <c r="AB15" s="10">
        <f>INDEX('Nutrient Contents'!$M$106:$M$130,'Animal Output'!V15)*'Animal Output'!W15/100</f>
        <v>0</v>
      </c>
      <c r="AC15" s="10">
        <f>INDEX('Nutrient Contents'!$C$106:$C$130,A15)</f>
        <v>8</v>
      </c>
      <c r="AD15" s="10">
        <f t="shared" si="1"/>
        <v>0</v>
      </c>
      <c r="AE15" s="10">
        <f>INDEX('Nutrient Contents'!$H$106:$H$130,'Animal Output'!AC15)*'Animal Output'!AD15/100</f>
        <v>0</v>
      </c>
      <c r="AF15" s="10">
        <f>INDEX('Nutrient Contents'!$I$106:$I$130,'Animal Output'!AC15)*'Animal Output'!AD15/100</f>
        <v>0</v>
      </c>
      <c r="AG15" s="10">
        <f>INDEX('Nutrient Contents'!$J$106:$J$130,'Animal Output'!AC15)*'Animal Output'!AD15/100</f>
        <v>0</v>
      </c>
      <c r="AH15" s="10">
        <f>INDEX('Nutrient Contents'!$L$106:$L$130,'Animal Output'!AC15)*'Animal Output'!AD15/100</f>
        <v>0</v>
      </c>
      <c r="AI15" s="10">
        <f>INDEX('Nutrient Contents'!$M$106:$M$130,'Animal Output'!AC15)*'Animal Output'!AD15/100</f>
        <v>0</v>
      </c>
      <c r="AJ15" s="11">
        <f t="shared" si="2"/>
        <v>0</v>
      </c>
      <c r="AK15" s="10">
        <f t="shared" si="3"/>
        <v>0</v>
      </c>
      <c r="AL15" s="10">
        <f t="shared" si="4"/>
        <v>0</v>
      </c>
      <c r="AM15" s="10">
        <f t="shared" si="5"/>
        <v>0</v>
      </c>
      <c r="AN15" s="10">
        <f t="shared" si="6"/>
        <v>0</v>
      </c>
      <c r="AO15" s="10">
        <f t="shared" si="7"/>
        <v>0</v>
      </c>
    </row>
    <row r="16" spans="1:41" ht="20" customHeight="1" thickBot="1" x14ac:dyDescent="0.4">
      <c r="A16" s="92">
        <v>8</v>
      </c>
      <c r="B16" s="131"/>
      <c r="C16" s="131"/>
      <c r="D16" s="106">
        <f t="shared" si="8"/>
        <v>0</v>
      </c>
      <c r="E16" s="131"/>
      <c r="F16" s="131"/>
      <c r="G16" s="106">
        <f t="shared" si="9"/>
        <v>0</v>
      </c>
      <c r="H16" s="131"/>
      <c r="I16" s="131"/>
      <c r="J16" s="106">
        <f t="shared" si="10"/>
        <v>0</v>
      </c>
      <c r="K16" s="132"/>
      <c r="L16" s="132"/>
      <c r="M16" s="132"/>
      <c r="N16" s="132"/>
      <c r="O16" s="10">
        <f>INDEX('Nutrient Contents'!$C$106:$C$130,A16)</f>
        <v>8</v>
      </c>
      <c r="P16" s="10">
        <f t="shared" si="11"/>
        <v>0</v>
      </c>
      <c r="Q16" s="10">
        <f>INDEX('Nutrient Contents'!$H$106:$H$130,'Animal Output'!O16)*'Animal Output'!P16/100</f>
        <v>0</v>
      </c>
      <c r="R16" s="10">
        <f>INDEX('Nutrient Contents'!$I$106:$I$130,'Animal Output'!O16)*'Animal Output'!P16/100</f>
        <v>0</v>
      </c>
      <c r="S16" s="10">
        <f>INDEX('Nutrient Contents'!$J$106:$J$130,'Animal Output'!O16)*'Animal Output'!P16/100</f>
        <v>0</v>
      </c>
      <c r="T16" s="10">
        <f>INDEX('Nutrient Contents'!$L$106:$L$130,'Animal Output'!O16)*'Animal Output'!P16/100</f>
        <v>0</v>
      </c>
      <c r="U16" s="10">
        <f>INDEX('Nutrient Contents'!$M$106:$M$130,'Animal Output'!O16)*'Animal Output'!P16/100</f>
        <v>0</v>
      </c>
      <c r="V16" s="10">
        <f>INDEX('Nutrient Contents'!$C$106:$C$130,A16)</f>
        <v>8</v>
      </c>
      <c r="W16" s="10">
        <f t="shared" si="0"/>
        <v>0</v>
      </c>
      <c r="X16" s="10">
        <f>INDEX('Nutrient Contents'!$H$106:$H$130,'Animal Output'!V16)*'Animal Output'!W16/100</f>
        <v>0</v>
      </c>
      <c r="Y16" s="10">
        <f>INDEX('Nutrient Contents'!$I$106:$I$130,'Animal Output'!V16)*'Animal Output'!W16/100</f>
        <v>0</v>
      </c>
      <c r="Z16" s="10">
        <f>INDEX('Nutrient Contents'!$J$106:$J$130,'Animal Output'!V16)*'Animal Output'!W16/100</f>
        <v>0</v>
      </c>
      <c r="AA16" s="10">
        <f>INDEX('Nutrient Contents'!$L$106:$L$130,'Animal Output'!V16)*'Animal Output'!W16/100</f>
        <v>0</v>
      </c>
      <c r="AB16" s="10">
        <f>INDEX('Nutrient Contents'!$M$106:$M$130,'Animal Output'!V16)*'Animal Output'!W16/100</f>
        <v>0</v>
      </c>
      <c r="AC16" s="10">
        <f>INDEX('Nutrient Contents'!$C$106:$C$130,A16)</f>
        <v>8</v>
      </c>
      <c r="AD16" s="10">
        <f t="shared" si="1"/>
        <v>0</v>
      </c>
      <c r="AE16" s="10">
        <f>INDEX('Nutrient Contents'!$H$106:$H$130,'Animal Output'!AC16)*'Animal Output'!AD16/100</f>
        <v>0</v>
      </c>
      <c r="AF16" s="10">
        <f>INDEX('Nutrient Contents'!$I$106:$I$130,'Animal Output'!AC16)*'Animal Output'!AD16/100</f>
        <v>0</v>
      </c>
      <c r="AG16" s="10">
        <f>INDEX('Nutrient Contents'!$J$106:$J$130,'Animal Output'!AC16)*'Animal Output'!AD16/100</f>
        <v>0</v>
      </c>
      <c r="AH16" s="10">
        <f>INDEX('Nutrient Contents'!$L$106:$L$130,'Animal Output'!AC16)*'Animal Output'!AD16/100</f>
        <v>0</v>
      </c>
      <c r="AI16" s="10">
        <f>INDEX('Nutrient Contents'!$M$106:$M$130,'Animal Output'!AC16)*'Animal Output'!AD16/100</f>
        <v>0</v>
      </c>
      <c r="AJ16" s="11">
        <f t="shared" si="2"/>
        <v>0</v>
      </c>
      <c r="AK16" s="10">
        <f t="shared" si="3"/>
        <v>0</v>
      </c>
      <c r="AL16" s="10">
        <f t="shared" si="4"/>
        <v>0</v>
      </c>
      <c r="AM16" s="10">
        <f t="shared" si="5"/>
        <v>0</v>
      </c>
      <c r="AN16" s="10">
        <f t="shared" si="6"/>
        <v>0</v>
      </c>
      <c r="AO16" s="10">
        <f t="shared" si="7"/>
        <v>0</v>
      </c>
    </row>
    <row r="17" spans="1:41" ht="20" customHeight="1" thickBot="1" x14ac:dyDescent="0.4">
      <c r="A17" s="92">
        <v>8</v>
      </c>
      <c r="B17" s="131"/>
      <c r="C17" s="131"/>
      <c r="D17" s="106">
        <f t="shared" si="8"/>
        <v>0</v>
      </c>
      <c r="E17" s="131"/>
      <c r="F17" s="131"/>
      <c r="G17" s="106">
        <f t="shared" si="9"/>
        <v>0</v>
      </c>
      <c r="H17" s="131"/>
      <c r="I17" s="131"/>
      <c r="J17" s="106">
        <f t="shared" si="10"/>
        <v>0</v>
      </c>
      <c r="K17" s="132"/>
      <c r="L17" s="132"/>
      <c r="M17" s="132"/>
      <c r="N17" s="132"/>
      <c r="O17" s="10">
        <f>INDEX('Nutrient Contents'!$C$106:$C$130,A17)</f>
        <v>8</v>
      </c>
      <c r="P17" s="10">
        <f t="shared" si="11"/>
        <v>0</v>
      </c>
      <c r="Q17" s="10">
        <f>INDEX('Nutrient Contents'!$H$106:$H$130,'Animal Output'!O17)*'Animal Output'!P17/100</f>
        <v>0</v>
      </c>
      <c r="R17" s="10">
        <f>INDEX('Nutrient Contents'!$I$106:$I$130,'Animal Output'!O17)*'Animal Output'!P17/100</f>
        <v>0</v>
      </c>
      <c r="S17" s="10">
        <f>INDEX('Nutrient Contents'!$J$106:$J$130,'Animal Output'!O17)*'Animal Output'!P17/100</f>
        <v>0</v>
      </c>
      <c r="T17" s="10">
        <f>INDEX('Nutrient Contents'!$L$106:$L$130,'Animal Output'!O17)*'Animal Output'!P17/100</f>
        <v>0</v>
      </c>
      <c r="U17" s="10">
        <f>INDEX('Nutrient Contents'!$M$106:$M$130,'Animal Output'!O17)*'Animal Output'!P17/100</f>
        <v>0</v>
      </c>
      <c r="V17" s="10">
        <f>INDEX('Nutrient Contents'!$C$106:$C$130,A17)</f>
        <v>8</v>
      </c>
      <c r="W17" s="10">
        <f t="shared" si="0"/>
        <v>0</v>
      </c>
      <c r="X17" s="10">
        <f>INDEX('Nutrient Contents'!$H$106:$H$130,'Animal Output'!V17)*'Animal Output'!W17/100</f>
        <v>0</v>
      </c>
      <c r="Y17" s="10">
        <f>INDEX('Nutrient Contents'!$I$106:$I$130,'Animal Output'!V17)*'Animal Output'!W17/100</f>
        <v>0</v>
      </c>
      <c r="Z17" s="10">
        <f>INDEX('Nutrient Contents'!$J$106:$J$130,'Animal Output'!V17)*'Animal Output'!W17/100</f>
        <v>0</v>
      </c>
      <c r="AA17" s="10">
        <f>INDEX('Nutrient Contents'!$L$106:$L$130,'Animal Output'!V17)*'Animal Output'!W17/100</f>
        <v>0</v>
      </c>
      <c r="AB17" s="10">
        <f>INDEX('Nutrient Contents'!$M$106:$M$130,'Animal Output'!V17)*'Animal Output'!W17/100</f>
        <v>0</v>
      </c>
      <c r="AC17" s="10">
        <f>INDEX('Nutrient Contents'!$C$106:$C$130,A17)</f>
        <v>8</v>
      </c>
      <c r="AD17" s="10">
        <f t="shared" si="1"/>
        <v>0</v>
      </c>
      <c r="AE17" s="10">
        <f>INDEX('Nutrient Contents'!$H$106:$H$130,'Animal Output'!AC17)*'Animal Output'!AD17/100</f>
        <v>0</v>
      </c>
      <c r="AF17" s="10">
        <f>INDEX('Nutrient Contents'!$I$106:$I$130,'Animal Output'!AC17)*'Animal Output'!AD17/100</f>
        <v>0</v>
      </c>
      <c r="AG17" s="10">
        <f>INDEX('Nutrient Contents'!$J$106:$J$130,'Animal Output'!AC17)*'Animal Output'!AD17/100</f>
        <v>0</v>
      </c>
      <c r="AH17" s="10">
        <f>INDEX('Nutrient Contents'!$L$106:$L$130,'Animal Output'!AC17)*'Animal Output'!AD17/100</f>
        <v>0</v>
      </c>
      <c r="AI17" s="10">
        <f>INDEX('Nutrient Contents'!$M$106:$M$130,'Animal Output'!AC17)*'Animal Output'!AD17/100</f>
        <v>0</v>
      </c>
      <c r="AJ17" s="11">
        <f t="shared" si="2"/>
        <v>0</v>
      </c>
      <c r="AK17" s="10">
        <f t="shared" si="3"/>
        <v>0</v>
      </c>
      <c r="AL17" s="10">
        <f t="shared" si="4"/>
        <v>0</v>
      </c>
      <c r="AM17" s="10">
        <f t="shared" si="5"/>
        <v>0</v>
      </c>
      <c r="AN17" s="10">
        <f t="shared" si="6"/>
        <v>0</v>
      </c>
      <c r="AO17" s="10">
        <f t="shared" si="7"/>
        <v>0</v>
      </c>
    </row>
    <row r="18" spans="1:41" ht="20" customHeight="1" thickBot="1" x14ac:dyDescent="0.4">
      <c r="A18" s="92">
        <v>8</v>
      </c>
      <c r="B18" s="131"/>
      <c r="C18" s="131"/>
      <c r="D18" s="106">
        <f t="shared" si="8"/>
        <v>0</v>
      </c>
      <c r="E18" s="131"/>
      <c r="F18" s="131"/>
      <c r="G18" s="106">
        <f t="shared" si="9"/>
        <v>0</v>
      </c>
      <c r="H18" s="131"/>
      <c r="I18" s="131"/>
      <c r="J18" s="106">
        <f t="shared" si="10"/>
        <v>0</v>
      </c>
      <c r="K18" s="132"/>
      <c r="L18" s="132"/>
      <c r="M18" s="132"/>
      <c r="N18" s="132"/>
      <c r="O18" s="10">
        <f>INDEX('Nutrient Contents'!$C$106:$C$130,A18)</f>
        <v>8</v>
      </c>
      <c r="P18" s="10">
        <f t="shared" si="11"/>
        <v>0</v>
      </c>
      <c r="Q18" s="10">
        <f>INDEX('Nutrient Contents'!$H$106:$H$130,'Animal Output'!O18)*'Animal Output'!P18/100</f>
        <v>0</v>
      </c>
      <c r="R18" s="10">
        <f>INDEX('Nutrient Contents'!$I$106:$I$130,'Animal Output'!O18)*'Animal Output'!P18/100</f>
        <v>0</v>
      </c>
      <c r="S18" s="10">
        <f>INDEX('Nutrient Contents'!$J$106:$J$130,'Animal Output'!O18)*'Animal Output'!P18/100</f>
        <v>0</v>
      </c>
      <c r="T18" s="10">
        <f>INDEX('Nutrient Contents'!$L$106:$L$130,'Animal Output'!O18)*'Animal Output'!P18/100</f>
        <v>0</v>
      </c>
      <c r="U18" s="10">
        <f>INDEX('Nutrient Contents'!$M$106:$M$130,'Animal Output'!O18)*'Animal Output'!P18/100</f>
        <v>0</v>
      </c>
      <c r="V18" s="10">
        <f>INDEX('Nutrient Contents'!$C$106:$C$130,A18)</f>
        <v>8</v>
      </c>
      <c r="W18" s="10">
        <f t="shared" si="0"/>
        <v>0</v>
      </c>
      <c r="X18" s="10">
        <f>INDEX('Nutrient Contents'!$H$106:$H$130,'Animal Output'!V18)*'Animal Output'!W18/100</f>
        <v>0</v>
      </c>
      <c r="Y18" s="10">
        <f>INDEX('Nutrient Contents'!$I$106:$I$130,'Animal Output'!V18)*'Animal Output'!W18/100</f>
        <v>0</v>
      </c>
      <c r="Z18" s="10">
        <f>INDEX('Nutrient Contents'!$J$106:$J$130,'Animal Output'!V18)*'Animal Output'!W18/100</f>
        <v>0</v>
      </c>
      <c r="AA18" s="10">
        <f>INDEX('Nutrient Contents'!$L$106:$L$130,'Animal Output'!V18)*'Animal Output'!W18/100</f>
        <v>0</v>
      </c>
      <c r="AB18" s="10">
        <f>INDEX('Nutrient Contents'!$M$106:$M$130,'Animal Output'!V18)*'Animal Output'!W18/100</f>
        <v>0</v>
      </c>
      <c r="AC18" s="10">
        <f>INDEX('Nutrient Contents'!$C$106:$C$130,A18)</f>
        <v>8</v>
      </c>
      <c r="AD18" s="10">
        <f t="shared" si="1"/>
        <v>0</v>
      </c>
      <c r="AE18" s="10">
        <f>INDEX('Nutrient Contents'!$H$106:$H$130,'Animal Output'!AC18)*'Animal Output'!AD18/100</f>
        <v>0</v>
      </c>
      <c r="AF18" s="10">
        <f>INDEX('Nutrient Contents'!$I$106:$I$130,'Animal Output'!AC18)*'Animal Output'!AD18/100</f>
        <v>0</v>
      </c>
      <c r="AG18" s="10">
        <f>INDEX('Nutrient Contents'!$J$106:$J$130,'Animal Output'!AC18)*'Animal Output'!AD18/100</f>
        <v>0</v>
      </c>
      <c r="AH18" s="10">
        <f>INDEX('Nutrient Contents'!$L$106:$L$130,'Animal Output'!AC18)*'Animal Output'!AD18/100</f>
        <v>0</v>
      </c>
      <c r="AI18" s="10">
        <f>INDEX('Nutrient Contents'!$M$106:$M$130,'Animal Output'!AC18)*'Animal Output'!AD18/100</f>
        <v>0</v>
      </c>
      <c r="AJ18" s="11">
        <f t="shared" si="2"/>
        <v>0</v>
      </c>
      <c r="AK18" s="10">
        <f t="shared" si="3"/>
        <v>0</v>
      </c>
      <c r="AL18" s="10">
        <f t="shared" si="4"/>
        <v>0</v>
      </c>
      <c r="AM18" s="10">
        <f t="shared" si="5"/>
        <v>0</v>
      </c>
      <c r="AN18" s="10">
        <f t="shared" si="6"/>
        <v>0</v>
      </c>
      <c r="AO18" s="10">
        <f t="shared" si="7"/>
        <v>0</v>
      </c>
    </row>
    <row r="19" spans="1:41" ht="20" customHeight="1" thickBot="1" x14ac:dyDescent="0.4">
      <c r="A19" s="92">
        <v>8</v>
      </c>
      <c r="B19" s="131"/>
      <c r="C19" s="131"/>
      <c r="D19" s="106">
        <f t="shared" si="8"/>
        <v>0</v>
      </c>
      <c r="E19" s="131"/>
      <c r="F19" s="131"/>
      <c r="G19" s="106">
        <f t="shared" si="9"/>
        <v>0</v>
      </c>
      <c r="H19" s="131"/>
      <c r="I19" s="131"/>
      <c r="J19" s="106">
        <f t="shared" si="10"/>
        <v>0</v>
      </c>
      <c r="K19" s="132"/>
      <c r="L19" s="132"/>
      <c r="M19" s="132"/>
      <c r="N19" s="132"/>
      <c r="O19" s="10">
        <f>INDEX('Nutrient Contents'!$C$106:$C$130,A19)</f>
        <v>8</v>
      </c>
      <c r="P19" s="10">
        <f t="shared" si="11"/>
        <v>0</v>
      </c>
      <c r="Q19" s="10">
        <f>INDEX('Nutrient Contents'!$H$106:$H$130,'Animal Output'!O19)*'Animal Output'!P19/100</f>
        <v>0</v>
      </c>
      <c r="R19" s="10">
        <f>INDEX('Nutrient Contents'!$I$106:$I$130,'Animal Output'!O19)*'Animal Output'!P19/100</f>
        <v>0</v>
      </c>
      <c r="S19" s="10">
        <f>INDEX('Nutrient Contents'!$J$106:$J$130,'Animal Output'!O19)*'Animal Output'!P19/100</f>
        <v>0</v>
      </c>
      <c r="T19" s="10">
        <f>INDEX('Nutrient Contents'!$L$106:$L$130,'Animal Output'!O19)*'Animal Output'!P19/100</f>
        <v>0</v>
      </c>
      <c r="U19" s="10">
        <f>INDEX('Nutrient Contents'!$M$106:$M$130,'Animal Output'!O19)*'Animal Output'!P19/100</f>
        <v>0</v>
      </c>
      <c r="V19" s="10">
        <f>INDEX('Nutrient Contents'!$C$106:$C$130,A19)</f>
        <v>8</v>
      </c>
      <c r="W19" s="10">
        <f t="shared" si="0"/>
        <v>0</v>
      </c>
      <c r="X19" s="10">
        <f>INDEX('Nutrient Contents'!$H$106:$H$130,'Animal Output'!V19)*'Animal Output'!W19/100</f>
        <v>0</v>
      </c>
      <c r="Y19" s="10">
        <f>INDEX('Nutrient Contents'!$I$106:$I$130,'Animal Output'!V19)*'Animal Output'!W19/100</f>
        <v>0</v>
      </c>
      <c r="Z19" s="10">
        <f>INDEX('Nutrient Contents'!$J$106:$J$130,'Animal Output'!V19)*'Animal Output'!W19/100</f>
        <v>0</v>
      </c>
      <c r="AA19" s="10">
        <f>INDEX('Nutrient Contents'!$L$106:$L$130,'Animal Output'!V19)*'Animal Output'!W19/100</f>
        <v>0</v>
      </c>
      <c r="AB19" s="10">
        <f>INDEX('Nutrient Contents'!$M$106:$M$130,'Animal Output'!V19)*'Animal Output'!W19/100</f>
        <v>0</v>
      </c>
      <c r="AC19" s="10">
        <f>INDEX('Nutrient Contents'!$C$106:$C$130,A19)</f>
        <v>8</v>
      </c>
      <c r="AD19" s="10">
        <f t="shared" si="1"/>
        <v>0</v>
      </c>
      <c r="AE19" s="10">
        <f>INDEX('Nutrient Contents'!$H$106:$H$130,'Animal Output'!AC19)*'Animal Output'!AD19/100</f>
        <v>0</v>
      </c>
      <c r="AF19" s="10">
        <f>INDEX('Nutrient Contents'!$I$106:$I$130,'Animal Output'!AC19)*'Animal Output'!AD19/100</f>
        <v>0</v>
      </c>
      <c r="AG19" s="10">
        <f>INDEX('Nutrient Contents'!$J$106:$J$130,'Animal Output'!AC19)*'Animal Output'!AD19/100</f>
        <v>0</v>
      </c>
      <c r="AH19" s="10">
        <f>INDEX('Nutrient Contents'!$L$106:$L$130,'Animal Output'!AC19)*'Animal Output'!AD19/100</f>
        <v>0</v>
      </c>
      <c r="AI19" s="10">
        <f>INDEX('Nutrient Contents'!$M$106:$M$130,'Animal Output'!AC19)*'Animal Output'!AD19/100</f>
        <v>0</v>
      </c>
      <c r="AJ19" s="11">
        <f t="shared" si="2"/>
        <v>0</v>
      </c>
      <c r="AK19" s="10">
        <f t="shared" si="3"/>
        <v>0</v>
      </c>
      <c r="AL19" s="10">
        <f t="shared" si="4"/>
        <v>0</v>
      </c>
      <c r="AM19" s="10">
        <f t="shared" si="5"/>
        <v>0</v>
      </c>
      <c r="AN19" s="10">
        <f t="shared" si="6"/>
        <v>0</v>
      </c>
      <c r="AO19" s="10">
        <f t="shared" si="7"/>
        <v>0</v>
      </c>
    </row>
    <row r="20" spans="1:41" ht="20" customHeight="1" thickBot="1" x14ac:dyDescent="0.4">
      <c r="A20" s="92">
        <v>8</v>
      </c>
      <c r="B20" s="131"/>
      <c r="C20" s="131"/>
      <c r="D20" s="106">
        <f t="shared" si="8"/>
        <v>0</v>
      </c>
      <c r="E20" s="131"/>
      <c r="F20" s="131"/>
      <c r="G20" s="106">
        <f t="shared" si="9"/>
        <v>0</v>
      </c>
      <c r="H20" s="131"/>
      <c r="I20" s="131"/>
      <c r="J20" s="106">
        <f t="shared" si="10"/>
        <v>0</v>
      </c>
      <c r="K20" s="132"/>
      <c r="L20" s="132"/>
      <c r="M20" s="132"/>
      <c r="N20" s="132"/>
      <c r="O20" s="10">
        <f>INDEX('Nutrient Contents'!$C$106:$C$130,A20)</f>
        <v>8</v>
      </c>
      <c r="P20" s="10">
        <f t="shared" si="11"/>
        <v>0</v>
      </c>
      <c r="Q20" s="10">
        <f>INDEX('Nutrient Contents'!$H$106:$H$130,'Animal Output'!O20)*'Animal Output'!P20/100</f>
        <v>0</v>
      </c>
      <c r="R20" s="10">
        <f>INDEX('Nutrient Contents'!$I$106:$I$130,'Animal Output'!O20)*'Animal Output'!P20/100</f>
        <v>0</v>
      </c>
      <c r="S20" s="10">
        <f>INDEX('Nutrient Contents'!$J$106:$J$130,'Animal Output'!O20)*'Animal Output'!P20/100</f>
        <v>0</v>
      </c>
      <c r="T20" s="10">
        <f>INDEX('Nutrient Contents'!$L$106:$L$130,'Animal Output'!O20)*'Animal Output'!P20/100</f>
        <v>0</v>
      </c>
      <c r="U20" s="10">
        <f>INDEX('Nutrient Contents'!$M$106:$M$130,'Animal Output'!O20)*'Animal Output'!P20/100</f>
        <v>0</v>
      </c>
      <c r="V20" s="10">
        <f>INDEX('Nutrient Contents'!$C$106:$C$130,A20)</f>
        <v>8</v>
      </c>
      <c r="W20" s="10">
        <f t="shared" si="0"/>
        <v>0</v>
      </c>
      <c r="X20" s="10">
        <f>INDEX('Nutrient Contents'!$H$106:$H$130,'Animal Output'!V20)*'Animal Output'!W20/100</f>
        <v>0</v>
      </c>
      <c r="Y20" s="10">
        <f>INDEX('Nutrient Contents'!$I$106:$I$130,'Animal Output'!V20)*'Animal Output'!W20/100</f>
        <v>0</v>
      </c>
      <c r="Z20" s="10">
        <f>INDEX('Nutrient Contents'!$J$106:$J$130,'Animal Output'!V20)*'Animal Output'!W20/100</f>
        <v>0</v>
      </c>
      <c r="AA20" s="10">
        <f>INDEX('Nutrient Contents'!$L$106:$L$130,'Animal Output'!V20)*'Animal Output'!W20/100</f>
        <v>0</v>
      </c>
      <c r="AB20" s="10">
        <f>INDEX('Nutrient Contents'!$M$106:$M$130,'Animal Output'!V20)*'Animal Output'!W20/100</f>
        <v>0</v>
      </c>
      <c r="AC20" s="10">
        <f>INDEX('Nutrient Contents'!$C$106:$C$130,A20)</f>
        <v>8</v>
      </c>
      <c r="AD20" s="10">
        <f t="shared" si="1"/>
        <v>0</v>
      </c>
      <c r="AE20" s="10">
        <f>INDEX('Nutrient Contents'!$H$106:$H$130,'Animal Output'!AC20)*'Animal Output'!AD20/100</f>
        <v>0</v>
      </c>
      <c r="AF20" s="10">
        <f>INDEX('Nutrient Contents'!$I$106:$I$130,'Animal Output'!AC20)*'Animal Output'!AD20/100</f>
        <v>0</v>
      </c>
      <c r="AG20" s="10">
        <f>INDEX('Nutrient Contents'!$J$106:$J$130,'Animal Output'!AC20)*'Animal Output'!AD20/100</f>
        <v>0</v>
      </c>
      <c r="AH20" s="10">
        <f>INDEX('Nutrient Contents'!$L$106:$L$130,'Animal Output'!AC20)*'Animal Output'!AD20/100</f>
        <v>0</v>
      </c>
      <c r="AI20" s="10">
        <f>INDEX('Nutrient Contents'!$M$106:$M$130,'Animal Output'!AC20)*'Animal Output'!AD20/100</f>
        <v>0</v>
      </c>
      <c r="AJ20" s="11">
        <f t="shared" si="2"/>
        <v>0</v>
      </c>
      <c r="AK20" s="10">
        <f t="shared" si="3"/>
        <v>0</v>
      </c>
      <c r="AL20" s="10">
        <f t="shared" si="4"/>
        <v>0</v>
      </c>
      <c r="AM20" s="10">
        <f t="shared" si="5"/>
        <v>0</v>
      </c>
      <c r="AN20" s="10">
        <f t="shared" si="6"/>
        <v>0</v>
      </c>
      <c r="AO20" s="10">
        <f t="shared" si="7"/>
        <v>0</v>
      </c>
    </row>
    <row r="21" spans="1:41" ht="20" customHeight="1" thickBot="1" x14ac:dyDescent="0.4">
      <c r="A21" s="92">
        <v>8</v>
      </c>
      <c r="B21" s="131"/>
      <c r="C21" s="131"/>
      <c r="D21" s="106">
        <f t="shared" si="8"/>
        <v>0</v>
      </c>
      <c r="E21" s="131"/>
      <c r="F21" s="131"/>
      <c r="G21" s="106">
        <f t="shared" si="9"/>
        <v>0</v>
      </c>
      <c r="H21" s="131"/>
      <c r="I21" s="131"/>
      <c r="J21" s="106">
        <f t="shared" si="10"/>
        <v>0</v>
      </c>
      <c r="K21" s="132"/>
      <c r="L21" s="132"/>
      <c r="M21" s="132"/>
      <c r="N21" s="132"/>
      <c r="O21" s="10">
        <f>INDEX('Nutrient Contents'!$C$106:$C$130,A21)</f>
        <v>8</v>
      </c>
      <c r="P21" s="10">
        <f t="shared" si="11"/>
        <v>0</v>
      </c>
      <c r="Q21" s="10">
        <f>INDEX('Nutrient Contents'!$H$106:$H$130,'Animal Output'!O21)*'Animal Output'!P21/100</f>
        <v>0</v>
      </c>
      <c r="R21" s="10">
        <f>INDEX('Nutrient Contents'!$I$106:$I$130,'Animal Output'!O21)*'Animal Output'!P21/100</f>
        <v>0</v>
      </c>
      <c r="S21" s="10">
        <f>INDEX('Nutrient Contents'!$J$106:$J$130,'Animal Output'!O21)*'Animal Output'!P21/100</f>
        <v>0</v>
      </c>
      <c r="T21" s="10">
        <f>INDEX('Nutrient Contents'!$L$106:$L$130,'Animal Output'!O21)*'Animal Output'!P21/100</f>
        <v>0</v>
      </c>
      <c r="U21" s="10">
        <f>INDEX('Nutrient Contents'!$M$106:$M$130,'Animal Output'!O21)*'Animal Output'!P21/100</f>
        <v>0</v>
      </c>
      <c r="V21" s="10">
        <f>INDEX('Nutrient Contents'!$C$106:$C$130,A21)</f>
        <v>8</v>
      </c>
      <c r="W21" s="10">
        <f t="shared" si="0"/>
        <v>0</v>
      </c>
      <c r="X21" s="10">
        <f>INDEX('Nutrient Contents'!$H$106:$H$130,'Animal Output'!V21)*'Animal Output'!W21/100</f>
        <v>0</v>
      </c>
      <c r="Y21" s="10">
        <f>INDEX('Nutrient Contents'!$I$106:$I$130,'Animal Output'!V21)*'Animal Output'!W21/100</f>
        <v>0</v>
      </c>
      <c r="Z21" s="10">
        <f>INDEX('Nutrient Contents'!$J$106:$J$130,'Animal Output'!V21)*'Animal Output'!W21/100</f>
        <v>0</v>
      </c>
      <c r="AA21" s="10">
        <f>INDEX('Nutrient Contents'!$L$106:$L$130,'Animal Output'!V21)*'Animal Output'!W21/100</f>
        <v>0</v>
      </c>
      <c r="AB21" s="10">
        <f>INDEX('Nutrient Contents'!$M$106:$M$130,'Animal Output'!V21)*'Animal Output'!W21/100</f>
        <v>0</v>
      </c>
      <c r="AC21" s="10">
        <f>INDEX('Nutrient Contents'!$C$106:$C$130,A21)</f>
        <v>8</v>
      </c>
      <c r="AD21" s="10">
        <f t="shared" si="1"/>
        <v>0</v>
      </c>
      <c r="AE21" s="10">
        <f>INDEX('Nutrient Contents'!$H$106:$H$130,'Animal Output'!AC21)*'Animal Output'!AD21/100</f>
        <v>0</v>
      </c>
      <c r="AF21" s="10">
        <f>INDEX('Nutrient Contents'!$I$106:$I$130,'Animal Output'!AC21)*'Animal Output'!AD21/100</f>
        <v>0</v>
      </c>
      <c r="AG21" s="10">
        <f>INDEX('Nutrient Contents'!$J$106:$J$130,'Animal Output'!AC21)*'Animal Output'!AD21/100</f>
        <v>0</v>
      </c>
      <c r="AH21" s="10">
        <f>INDEX('Nutrient Contents'!$L$106:$L$130,'Animal Output'!AC21)*'Animal Output'!AD21/100</f>
        <v>0</v>
      </c>
      <c r="AI21" s="10">
        <f>INDEX('Nutrient Contents'!$M$106:$M$130,'Animal Output'!AC21)*'Animal Output'!AD21/100</f>
        <v>0</v>
      </c>
      <c r="AJ21" s="11">
        <f t="shared" si="2"/>
        <v>0</v>
      </c>
      <c r="AK21" s="10">
        <f t="shared" si="3"/>
        <v>0</v>
      </c>
      <c r="AL21" s="10">
        <f t="shared" si="4"/>
        <v>0</v>
      </c>
      <c r="AM21" s="10">
        <f t="shared" si="5"/>
        <v>0</v>
      </c>
      <c r="AN21" s="10">
        <f t="shared" si="6"/>
        <v>0</v>
      </c>
      <c r="AO21" s="10">
        <f t="shared" si="7"/>
        <v>0</v>
      </c>
    </row>
    <row r="22" spans="1:41" ht="20" customHeight="1" thickBot="1" x14ac:dyDescent="0.4">
      <c r="A22" s="92">
        <v>8</v>
      </c>
      <c r="B22" s="131"/>
      <c r="C22" s="131"/>
      <c r="D22" s="106">
        <f t="shared" si="8"/>
        <v>0</v>
      </c>
      <c r="E22" s="131"/>
      <c r="F22" s="131"/>
      <c r="G22" s="106">
        <f t="shared" si="9"/>
        <v>0</v>
      </c>
      <c r="H22" s="131"/>
      <c r="I22" s="131"/>
      <c r="J22" s="106">
        <f t="shared" si="10"/>
        <v>0</v>
      </c>
      <c r="K22" s="132"/>
      <c r="L22" s="132"/>
      <c r="M22" s="132"/>
      <c r="N22" s="132"/>
      <c r="O22" s="10">
        <f>INDEX('Nutrient Contents'!$C$106:$C$130,A22)</f>
        <v>8</v>
      </c>
      <c r="P22" s="10">
        <f t="shared" si="11"/>
        <v>0</v>
      </c>
      <c r="Q22" s="10">
        <f>INDEX('Nutrient Contents'!$H$106:$H$130,'Animal Output'!O22)*'Animal Output'!P22/100</f>
        <v>0</v>
      </c>
      <c r="R22" s="10">
        <f>INDEX('Nutrient Contents'!$I$106:$I$130,'Animal Output'!O22)*'Animal Output'!P22/100</f>
        <v>0</v>
      </c>
      <c r="S22" s="10">
        <f>INDEX('Nutrient Contents'!$J$106:$J$130,'Animal Output'!O22)*'Animal Output'!P22/100</f>
        <v>0</v>
      </c>
      <c r="T22" s="10">
        <f>INDEX('Nutrient Contents'!$L$106:$L$130,'Animal Output'!O22)*'Animal Output'!P22/100</f>
        <v>0</v>
      </c>
      <c r="U22" s="10">
        <f>INDEX('Nutrient Contents'!$M$106:$M$130,'Animal Output'!O22)*'Animal Output'!P22/100</f>
        <v>0</v>
      </c>
      <c r="V22" s="10">
        <f>INDEX('Nutrient Contents'!$C$106:$C$130,A22)</f>
        <v>8</v>
      </c>
      <c r="W22" s="10">
        <f t="shared" si="0"/>
        <v>0</v>
      </c>
      <c r="X22" s="10">
        <f>INDEX('Nutrient Contents'!$H$106:$H$130,'Animal Output'!V22)*'Animal Output'!W22/100</f>
        <v>0</v>
      </c>
      <c r="Y22" s="10">
        <f>INDEX('Nutrient Contents'!$I$106:$I$130,'Animal Output'!V22)*'Animal Output'!W22/100</f>
        <v>0</v>
      </c>
      <c r="Z22" s="10">
        <f>INDEX('Nutrient Contents'!$J$106:$J$130,'Animal Output'!V22)*'Animal Output'!W22/100</f>
        <v>0</v>
      </c>
      <c r="AA22" s="10">
        <f>INDEX('Nutrient Contents'!$L$106:$L$130,'Animal Output'!V22)*'Animal Output'!W22/100</f>
        <v>0</v>
      </c>
      <c r="AB22" s="10">
        <f>INDEX('Nutrient Contents'!$M$106:$M$130,'Animal Output'!V22)*'Animal Output'!W22/100</f>
        <v>0</v>
      </c>
      <c r="AC22" s="10">
        <f>INDEX('Nutrient Contents'!$C$106:$C$130,A22)</f>
        <v>8</v>
      </c>
      <c r="AD22" s="10">
        <f t="shared" si="1"/>
        <v>0</v>
      </c>
      <c r="AE22" s="10">
        <f>INDEX('Nutrient Contents'!$H$106:$H$130,'Animal Output'!AC22)*'Animal Output'!AD22/100</f>
        <v>0</v>
      </c>
      <c r="AF22" s="10">
        <f>INDEX('Nutrient Contents'!$I$106:$I$130,'Animal Output'!AC22)*'Animal Output'!AD22/100</f>
        <v>0</v>
      </c>
      <c r="AG22" s="10">
        <f>INDEX('Nutrient Contents'!$J$106:$J$130,'Animal Output'!AC22)*'Animal Output'!AD22/100</f>
        <v>0</v>
      </c>
      <c r="AH22" s="10">
        <f>INDEX('Nutrient Contents'!$L$106:$L$130,'Animal Output'!AC22)*'Animal Output'!AD22/100</f>
        <v>0</v>
      </c>
      <c r="AI22" s="10">
        <f>INDEX('Nutrient Contents'!$M$106:$M$130,'Animal Output'!AC22)*'Animal Output'!AD22/100</f>
        <v>0</v>
      </c>
      <c r="AJ22" s="11">
        <f t="shared" si="2"/>
        <v>0</v>
      </c>
      <c r="AK22" s="10">
        <f t="shared" si="3"/>
        <v>0</v>
      </c>
      <c r="AL22" s="10">
        <f t="shared" si="4"/>
        <v>0</v>
      </c>
      <c r="AM22" s="10">
        <f t="shared" si="5"/>
        <v>0</v>
      </c>
      <c r="AN22" s="10">
        <f t="shared" si="6"/>
        <v>0</v>
      </c>
      <c r="AO22" s="10">
        <f t="shared" si="7"/>
        <v>0</v>
      </c>
    </row>
    <row r="23" spans="1:41" s="55" customFormat="1" ht="15" thickBot="1" x14ac:dyDescent="0.4"/>
    <row r="24" spans="1:41" ht="18.5" thickBot="1" x14ac:dyDescent="0.45">
      <c r="A24" s="346" t="s">
        <v>98</v>
      </c>
      <c r="B24" s="346"/>
      <c r="C24" s="346"/>
      <c r="D24" s="346"/>
      <c r="E24" s="346"/>
      <c r="F24" s="346"/>
      <c r="G24" s="346"/>
      <c r="H24" s="346"/>
      <c r="I24" s="346"/>
      <c r="J24" s="346"/>
      <c r="K24" s="346"/>
      <c r="L24" s="346"/>
      <c r="M24" s="346"/>
      <c r="N24" s="346"/>
      <c r="O24" s="347">
        <f>'General Farm Data'!$B$21</f>
        <v>2015</v>
      </c>
      <c r="P24" s="348"/>
      <c r="Q24" s="284"/>
      <c r="R24" s="284"/>
      <c r="S24" s="284"/>
      <c r="T24" s="284"/>
      <c r="U24" s="284"/>
      <c r="V24" s="285">
        <f>'General Farm Data'!$B$22</f>
        <v>2016</v>
      </c>
      <c r="W24" s="286"/>
      <c r="X24" s="286"/>
      <c r="Y24" s="286"/>
      <c r="Z24" s="286"/>
      <c r="AA24" s="286"/>
      <c r="AB24" s="286"/>
      <c r="AC24" s="287">
        <f>'General Farm Data'!$B$23</f>
        <v>2017</v>
      </c>
      <c r="AD24" s="288"/>
      <c r="AE24" s="288"/>
      <c r="AF24" s="288"/>
      <c r="AG24" s="288"/>
      <c r="AH24" s="288"/>
      <c r="AI24" s="288"/>
      <c r="AJ24" s="289" t="s">
        <v>92</v>
      </c>
      <c r="AK24" s="290"/>
      <c r="AL24" s="290"/>
      <c r="AM24" s="290"/>
      <c r="AN24" s="290"/>
      <c r="AO24" s="290"/>
    </row>
    <row r="25" spans="1:41" ht="18" x14ac:dyDescent="0.4">
      <c r="A25" s="346"/>
      <c r="B25" s="346"/>
      <c r="C25" s="346"/>
      <c r="D25" s="346"/>
      <c r="E25" s="346"/>
      <c r="F25" s="346"/>
      <c r="G25" s="346"/>
      <c r="H25" s="346"/>
      <c r="I25" s="346"/>
      <c r="J25" s="346"/>
      <c r="K25" s="346"/>
      <c r="L25" s="346"/>
      <c r="M25" s="346"/>
      <c r="N25" s="346"/>
      <c r="O25" s="349" t="s">
        <v>56</v>
      </c>
      <c r="P25" s="350"/>
      <c r="Q25" s="33" t="s">
        <v>8</v>
      </c>
      <c r="R25" s="33" t="s">
        <v>9</v>
      </c>
      <c r="S25" s="33" t="s">
        <v>10</v>
      </c>
      <c r="T25" s="33" t="s">
        <v>12</v>
      </c>
      <c r="U25" s="33" t="s">
        <v>13</v>
      </c>
      <c r="V25" s="294" t="s">
        <v>56</v>
      </c>
      <c r="W25" s="294"/>
      <c r="X25" s="34" t="s">
        <v>8</v>
      </c>
      <c r="Y25" s="34" t="s">
        <v>9</v>
      </c>
      <c r="Z25" s="34" t="s">
        <v>10</v>
      </c>
      <c r="AA25" s="34" t="s">
        <v>12</v>
      </c>
      <c r="AB25" s="34" t="s">
        <v>13</v>
      </c>
      <c r="AC25" s="297" t="s">
        <v>56</v>
      </c>
      <c r="AD25" s="297"/>
      <c r="AE25" s="35" t="s">
        <v>8</v>
      </c>
      <c r="AF25" s="35" t="s">
        <v>9</v>
      </c>
      <c r="AG25" s="35" t="s">
        <v>10</v>
      </c>
      <c r="AH25" s="35" t="s">
        <v>12</v>
      </c>
      <c r="AI25" s="35" t="s">
        <v>13</v>
      </c>
      <c r="AJ25" s="300" t="s">
        <v>56</v>
      </c>
      <c r="AK25" s="36" t="s">
        <v>8</v>
      </c>
      <c r="AL25" s="36" t="s">
        <v>9</v>
      </c>
      <c r="AM25" s="36" t="s">
        <v>10</v>
      </c>
      <c r="AN25" s="36" t="s">
        <v>12</v>
      </c>
      <c r="AO25" s="36" t="s">
        <v>13</v>
      </c>
    </row>
    <row r="26" spans="1:41" ht="18" thickBot="1" x14ac:dyDescent="0.4">
      <c r="A26" s="346"/>
      <c r="B26" s="346"/>
      <c r="C26" s="346"/>
      <c r="D26" s="346"/>
      <c r="E26" s="346"/>
      <c r="F26" s="346"/>
      <c r="G26" s="346"/>
      <c r="H26" s="346"/>
      <c r="I26" s="346"/>
      <c r="J26" s="346"/>
      <c r="K26" s="346"/>
      <c r="L26" s="346"/>
      <c r="M26" s="346"/>
      <c r="N26" s="346"/>
      <c r="O26" s="351"/>
      <c r="P26" s="352"/>
      <c r="Q26" s="37" t="s">
        <v>272</v>
      </c>
      <c r="R26" s="37" t="s">
        <v>272</v>
      </c>
      <c r="S26" s="37" t="s">
        <v>272</v>
      </c>
      <c r="T26" s="37" t="s">
        <v>272</v>
      </c>
      <c r="U26" s="37" t="s">
        <v>272</v>
      </c>
      <c r="V26" s="295"/>
      <c r="W26" s="295"/>
      <c r="X26" s="38" t="s">
        <v>272</v>
      </c>
      <c r="Y26" s="38" t="s">
        <v>272</v>
      </c>
      <c r="Z26" s="38" t="s">
        <v>272</v>
      </c>
      <c r="AA26" s="38" t="s">
        <v>272</v>
      </c>
      <c r="AB26" s="38" t="s">
        <v>272</v>
      </c>
      <c r="AC26" s="298"/>
      <c r="AD26" s="298"/>
      <c r="AE26" s="39" t="s">
        <v>272</v>
      </c>
      <c r="AF26" s="39" t="s">
        <v>272</v>
      </c>
      <c r="AG26" s="39" t="s">
        <v>272</v>
      </c>
      <c r="AH26" s="39" t="s">
        <v>272</v>
      </c>
      <c r="AI26" s="39" t="s">
        <v>272</v>
      </c>
      <c r="AJ26" s="301"/>
      <c r="AK26" s="40" t="s">
        <v>272</v>
      </c>
      <c r="AL26" s="40" t="s">
        <v>272</v>
      </c>
      <c r="AM26" s="40" t="s">
        <v>272</v>
      </c>
      <c r="AN26" s="40" t="s">
        <v>272</v>
      </c>
      <c r="AO26" s="40" t="s">
        <v>272</v>
      </c>
    </row>
    <row r="27" spans="1:41" ht="19.5" thickTop="1" thickBot="1" x14ac:dyDescent="0.5">
      <c r="A27" s="346"/>
      <c r="B27" s="346"/>
      <c r="C27" s="346"/>
      <c r="D27" s="346"/>
      <c r="E27" s="346"/>
      <c r="F27" s="346"/>
      <c r="G27" s="346"/>
      <c r="H27" s="346"/>
      <c r="I27" s="346"/>
      <c r="J27" s="346"/>
      <c r="K27" s="346"/>
      <c r="L27" s="346"/>
      <c r="M27" s="346"/>
      <c r="N27" s="346"/>
      <c r="O27" s="353"/>
      <c r="P27" s="354"/>
      <c r="Q27" s="41">
        <f t="shared" ref="Q27:U27" si="12">SUM(Q8:Q22)</f>
        <v>0</v>
      </c>
      <c r="R27" s="41">
        <f t="shared" si="12"/>
        <v>0</v>
      </c>
      <c r="S27" s="41">
        <f t="shared" si="12"/>
        <v>0</v>
      </c>
      <c r="T27" s="41">
        <f t="shared" si="12"/>
        <v>0</v>
      </c>
      <c r="U27" s="41">
        <f t="shared" si="12"/>
        <v>0</v>
      </c>
      <c r="V27" s="296"/>
      <c r="W27" s="296"/>
      <c r="X27" s="41">
        <f t="shared" ref="X27:AB27" si="13">SUM(X8:X22)</f>
        <v>0</v>
      </c>
      <c r="Y27" s="41">
        <f t="shared" si="13"/>
        <v>0</v>
      </c>
      <c r="Z27" s="41">
        <f t="shared" si="13"/>
        <v>0</v>
      </c>
      <c r="AA27" s="41">
        <f t="shared" si="13"/>
        <v>0</v>
      </c>
      <c r="AB27" s="41">
        <f t="shared" si="13"/>
        <v>0</v>
      </c>
      <c r="AC27" s="299"/>
      <c r="AD27" s="299"/>
      <c r="AE27" s="41">
        <f t="shared" ref="AE27:AI27" si="14">SUM(AE8:AE22)</f>
        <v>0</v>
      </c>
      <c r="AF27" s="41">
        <f t="shared" si="14"/>
        <v>0</v>
      </c>
      <c r="AG27" s="41">
        <f t="shared" si="14"/>
        <v>0</v>
      </c>
      <c r="AH27" s="41">
        <f t="shared" si="14"/>
        <v>0</v>
      </c>
      <c r="AI27" s="41">
        <f t="shared" si="14"/>
        <v>0</v>
      </c>
      <c r="AJ27" s="302"/>
      <c r="AK27" s="85">
        <f t="shared" ref="AK27:AO27" si="15">SUM(AK8:AK22)</f>
        <v>0</v>
      </c>
      <c r="AL27" s="85">
        <f t="shared" si="15"/>
        <v>0</v>
      </c>
      <c r="AM27" s="85">
        <f t="shared" si="15"/>
        <v>0</v>
      </c>
      <c r="AN27" s="85">
        <f t="shared" si="15"/>
        <v>0</v>
      </c>
      <c r="AO27" s="85">
        <f t="shared" si="15"/>
        <v>0</v>
      </c>
    </row>
    <row r="28" spans="1:41" s="55" customFormat="1" x14ac:dyDescent="0.35"/>
    <row r="29" spans="1:41" s="55" customFormat="1" x14ac:dyDescent="0.35"/>
    <row r="30" spans="1:41" s="55" customFormat="1" x14ac:dyDescent="0.35"/>
    <row r="31" spans="1:41" s="55" customFormat="1" x14ac:dyDescent="0.35"/>
    <row r="32" spans="1:41" s="55" customFormat="1" x14ac:dyDescent="0.35"/>
    <row r="33" s="55" customFormat="1" x14ac:dyDescent="0.35"/>
    <row r="34" s="55" customFormat="1" x14ac:dyDescent="0.35"/>
    <row r="35" s="55" customFormat="1" x14ac:dyDescent="0.35"/>
    <row r="36" s="55" customFormat="1" x14ac:dyDescent="0.35"/>
    <row r="37" s="55" customFormat="1" x14ac:dyDescent="0.35"/>
    <row r="38" s="55" customFormat="1" x14ac:dyDescent="0.35"/>
    <row r="39" s="55" customFormat="1" x14ac:dyDescent="0.35"/>
    <row r="40" s="55" customFormat="1" x14ac:dyDescent="0.35"/>
    <row r="41" s="55" customFormat="1" x14ac:dyDescent="0.35"/>
    <row r="42" s="55" customFormat="1" x14ac:dyDescent="0.35"/>
    <row r="43" s="55" customFormat="1" x14ac:dyDescent="0.35"/>
    <row r="44" s="55" customFormat="1" x14ac:dyDescent="0.35"/>
    <row r="45" s="55" customFormat="1" x14ac:dyDescent="0.35"/>
    <row r="46" s="55" customFormat="1" x14ac:dyDescent="0.35"/>
    <row r="47" s="55" customFormat="1" x14ac:dyDescent="0.35"/>
    <row r="48" s="55" customFormat="1" x14ac:dyDescent="0.35"/>
    <row r="49" s="55" customFormat="1" x14ac:dyDescent="0.35"/>
    <row r="50" s="55" customFormat="1" x14ac:dyDescent="0.35"/>
    <row r="51" s="55" customFormat="1" x14ac:dyDescent="0.35"/>
    <row r="52" s="55" customFormat="1" x14ac:dyDescent="0.35"/>
    <row r="53" s="55" customFormat="1" x14ac:dyDescent="0.35"/>
    <row r="54" s="55" customFormat="1" x14ac:dyDescent="0.35"/>
    <row r="55" s="55" customFormat="1" x14ac:dyDescent="0.35"/>
    <row r="56" s="55" customFormat="1" x14ac:dyDescent="0.35"/>
    <row r="57" s="55" customFormat="1" x14ac:dyDescent="0.35"/>
    <row r="58" s="55" customFormat="1" x14ac:dyDescent="0.35"/>
    <row r="59" s="55" customFormat="1" x14ac:dyDescent="0.35"/>
    <row r="60" s="55" customFormat="1" x14ac:dyDescent="0.35"/>
    <row r="61" s="55" customFormat="1" x14ac:dyDescent="0.35"/>
    <row r="62" s="55" customFormat="1" x14ac:dyDescent="0.35"/>
    <row r="63" s="55" customFormat="1" x14ac:dyDescent="0.35"/>
    <row r="64" s="55" customFormat="1" x14ac:dyDescent="0.35"/>
    <row r="65" s="55" customFormat="1" x14ac:dyDescent="0.35"/>
    <row r="66" s="55" customFormat="1" x14ac:dyDescent="0.35"/>
    <row r="67" s="55" customFormat="1" x14ac:dyDescent="0.35"/>
    <row r="68" s="55" customFormat="1" x14ac:dyDescent="0.35"/>
    <row r="69" s="55" customFormat="1" x14ac:dyDescent="0.35"/>
    <row r="70" s="55" customFormat="1" x14ac:dyDescent="0.35"/>
    <row r="71" s="55" customFormat="1" x14ac:dyDescent="0.35"/>
    <row r="72" s="55" customFormat="1" x14ac:dyDescent="0.35"/>
    <row r="73" s="55" customFormat="1" x14ac:dyDescent="0.35"/>
    <row r="74" s="55" customFormat="1" x14ac:dyDescent="0.35"/>
    <row r="75" s="55" customFormat="1" x14ac:dyDescent="0.35"/>
    <row r="76" s="55" customFormat="1" x14ac:dyDescent="0.35"/>
  </sheetData>
  <mergeCells count="31">
    <mergeCell ref="H6:J6"/>
    <mergeCell ref="A1:N1"/>
    <mergeCell ref="A2:N2"/>
    <mergeCell ref="A4:A7"/>
    <mergeCell ref="B4:N4"/>
    <mergeCell ref="B5:J5"/>
    <mergeCell ref="K5:M6"/>
    <mergeCell ref="N5:N7"/>
    <mergeCell ref="B6:D6"/>
    <mergeCell ref="E6:G6"/>
    <mergeCell ref="A3:H3"/>
    <mergeCell ref="O5:U5"/>
    <mergeCell ref="V5:AB5"/>
    <mergeCell ref="AC5:AI5"/>
    <mergeCell ref="AJ5:AO5"/>
    <mergeCell ref="O6:O7"/>
    <mergeCell ref="P6:P7"/>
    <mergeCell ref="V6:V7"/>
    <mergeCell ref="W6:W7"/>
    <mergeCell ref="AC6:AC7"/>
    <mergeCell ref="AD6:AD7"/>
    <mergeCell ref="AJ6:AJ7"/>
    <mergeCell ref="A24:N27"/>
    <mergeCell ref="O24:U24"/>
    <mergeCell ref="V24:AB24"/>
    <mergeCell ref="AC24:AI24"/>
    <mergeCell ref="AJ24:AO24"/>
    <mergeCell ref="O25:P27"/>
    <mergeCell ref="V25:W27"/>
    <mergeCell ref="AC25:AD27"/>
    <mergeCell ref="AJ25:AJ27"/>
  </mergeCells>
  <pageMargins left="0.7" right="0.7" top="0.78740157499999996" bottom="0.78740157499999996"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6385" r:id="rId3" name="Drop Down 1">
              <controlPr defaultSize="0" autoLine="0" autoPict="0">
                <anchor moveWithCells="1">
                  <from>
                    <xdr:col>0</xdr:col>
                    <xdr:colOff>12700</xdr:colOff>
                    <xdr:row>7</xdr:row>
                    <xdr:rowOff>6350</xdr:rowOff>
                  </from>
                  <to>
                    <xdr:col>1</xdr:col>
                    <xdr:colOff>0</xdr:colOff>
                    <xdr:row>7</xdr:row>
                    <xdr:rowOff>241300</xdr:rowOff>
                  </to>
                </anchor>
              </controlPr>
            </control>
          </mc:Choice>
        </mc:AlternateContent>
        <mc:AlternateContent xmlns:mc="http://schemas.openxmlformats.org/markup-compatibility/2006">
          <mc:Choice Requires="x14">
            <control shapeId="16386" r:id="rId4" name="Drop Down 2">
              <controlPr defaultSize="0" autoLine="0" autoPict="0">
                <anchor moveWithCells="1">
                  <from>
                    <xdr:col>0</xdr:col>
                    <xdr:colOff>12700</xdr:colOff>
                    <xdr:row>8</xdr:row>
                    <xdr:rowOff>12700</xdr:rowOff>
                  </from>
                  <to>
                    <xdr:col>1</xdr:col>
                    <xdr:colOff>0</xdr:colOff>
                    <xdr:row>8</xdr:row>
                    <xdr:rowOff>241300</xdr:rowOff>
                  </to>
                </anchor>
              </controlPr>
            </control>
          </mc:Choice>
        </mc:AlternateContent>
        <mc:AlternateContent xmlns:mc="http://schemas.openxmlformats.org/markup-compatibility/2006">
          <mc:Choice Requires="x14">
            <control shapeId="16387" r:id="rId5" name="Drop Down 3">
              <controlPr defaultSize="0" autoLine="0" autoPict="0">
                <anchor moveWithCells="1">
                  <from>
                    <xdr:col>0</xdr:col>
                    <xdr:colOff>12700</xdr:colOff>
                    <xdr:row>9</xdr:row>
                    <xdr:rowOff>25400</xdr:rowOff>
                  </from>
                  <to>
                    <xdr:col>1</xdr:col>
                    <xdr:colOff>0</xdr:colOff>
                    <xdr:row>9</xdr:row>
                    <xdr:rowOff>241300</xdr:rowOff>
                  </to>
                </anchor>
              </controlPr>
            </control>
          </mc:Choice>
        </mc:AlternateContent>
        <mc:AlternateContent xmlns:mc="http://schemas.openxmlformats.org/markup-compatibility/2006">
          <mc:Choice Requires="x14">
            <control shapeId="16388" r:id="rId6" name="Drop Down 4">
              <controlPr defaultSize="0" autoLine="0" autoPict="0">
                <anchor moveWithCells="1">
                  <from>
                    <xdr:col>0</xdr:col>
                    <xdr:colOff>12700</xdr:colOff>
                    <xdr:row>10</xdr:row>
                    <xdr:rowOff>25400</xdr:rowOff>
                  </from>
                  <to>
                    <xdr:col>1</xdr:col>
                    <xdr:colOff>0</xdr:colOff>
                    <xdr:row>10</xdr:row>
                    <xdr:rowOff>241300</xdr:rowOff>
                  </to>
                </anchor>
              </controlPr>
            </control>
          </mc:Choice>
        </mc:AlternateContent>
        <mc:AlternateContent xmlns:mc="http://schemas.openxmlformats.org/markup-compatibility/2006">
          <mc:Choice Requires="x14">
            <control shapeId="16389" r:id="rId7" name="Drop Down 5">
              <controlPr defaultSize="0" autoLine="0" autoPict="0">
                <anchor moveWithCells="1">
                  <from>
                    <xdr:col>0</xdr:col>
                    <xdr:colOff>12700</xdr:colOff>
                    <xdr:row>11</xdr:row>
                    <xdr:rowOff>19050</xdr:rowOff>
                  </from>
                  <to>
                    <xdr:col>1</xdr:col>
                    <xdr:colOff>0</xdr:colOff>
                    <xdr:row>11</xdr:row>
                    <xdr:rowOff>241300</xdr:rowOff>
                  </to>
                </anchor>
              </controlPr>
            </control>
          </mc:Choice>
        </mc:AlternateContent>
        <mc:AlternateContent xmlns:mc="http://schemas.openxmlformats.org/markup-compatibility/2006">
          <mc:Choice Requires="x14">
            <control shapeId="16390" r:id="rId8" name="Drop Down 6">
              <controlPr defaultSize="0" autoLine="0" autoPict="0">
                <anchor moveWithCells="1">
                  <from>
                    <xdr:col>0</xdr:col>
                    <xdr:colOff>12700</xdr:colOff>
                    <xdr:row>12</xdr:row>
                    <xdr:rowOff>12700</xdr:rowOff>
                  </from>
                  <to>
                    <xdr:col>1</xdr:col>
                    <xdr:colOff>0</xdr:colOff>
                    <xdr:row>12</xdr:row>
                    <xdr:rowOff>241300</xdr:rowOff>
                  </to>
                </anchor>
              </controlPr>
            </control>
          </mc:Choice>
        </mc:AlternateContent>
        <mc:AlternateContent xmlns:mc="http://schemas.openxmlformats.org/markup-compatibility/2006">
          <mc:Choice Requires="x14">
            <control shapeId="16391" r:id="rId9" name="Drop Down 7">
              <controlPr defaultSize="0" autoLine="0" autoPict="0">
                <anchor moveWithCells="1">
                  <from>
                    <xdr:col>0</xdr:col>
                    <xdr:colOff>12700</xdr:colOff>
                    <xdr:row>13</xdr:row>
                    <xdr:rowOff>12700</xdr:rowOff>
                  </from>
                  <to>
                    <xdr:col>1</xdr:col>
                    <xdr:colOff>0</xdr:colOff>
                    <xdr:row>13</xdr:row>
                    <xdr:rowOff>241300</xdr:rowOff>
                  </to>
                </anchor>
              </controlPr>
            </control>
          </mc:Choice>
        </mc:AlternateContent>
        <mc:AlternateContent xmlns:mc="http://schemas.openxmlformats.org/markup-compatibility/2006">
          <mc:Choice Requires="x14">
            <control shapeId="16392" r:id="rId10" name="Drop Down 8">
              <controlPr defaultSize="0" autoLine="0" autoPict="0">
                <anchor moveWithCells="1">
                  <from>
                    <xdr:col>0</xdr:col>
                    <xdr:colOff>12700</xdr:colOff>
                    <xdr:row>14</xdr:row>
                    <xdr:rowOff>12700</xdr:rowOff>
                  </from>
                  <to>
                    <xdr:col>1</xdr:col>
                    <xdr:colOff>0</xdr:colOff>
                    <xdr:row>14</xdr:row>
                    <xdr:rowOff>241300</xdr:rowOff>
                  </to>
                </anchor>
              </controlPr>
            </control>
          </mc:Choice>
        </mc:AlternateContent>
        <mc:AlternateContent xmlns:mc="http://schemas.openxmlformats.org/markup-compatibility/2006">
          <mc:Choice Requires="x14">
            <control shapeId="16393" r:id="rId11" name="Drop Down 9">
              <controlPr defaultSize="0" autoLine="0" autoPict="0">
                <anchor moveWithCells="1">
                  <from>
                    <xdr:col>0</xdr:col>
                    <xdr:colOff>12700</xdr:colOff>
                    <xdr:row>15</xdr:row>
                    <xdr:rowOff>12700</xdr:rowOff>
                  </from>
                  <to>
                    <xdr:col>1</xdr:col>
                    <xdr:colOff>0</xdr:colOff>
                    <xdr:row>15</xdr:row>
                    <xdr:rowOff>241300</xdr:rowOff>
                  </to>
                </anchor>
              </controlPr>
            </control>
          </mc:Choice>
        </mc:AlternateContent>
        <mc:AlternateContent xmlns:mc="http://schemas.openxmlformats.org/markup-compatibility/2006">
          <mc:Choice Requires="x14">
            <control shapeId="16394" r:id="rId12" name="Drop Down 10">
              <controlPr defaultSize="0" autoLine="0" autoPict="0">
                <anchor moveWithCells="1">
                  <from>
                    <xdr:col>0</xdr:col>
                    <xdr:colOff>12700</xdr:colOff>
                    <xdr:row>16</xdr:row>
                    <xdr:rowOff>12700</xdr:rowOff>
                  </from>
                  <to>
                    <xdr:col>1</xdr:col>
                    <xdr:colOff>0</xdr:colOff>
                    <xdr:row>16</xdr:row>
                    <xdr:rowOff>241300</xdr:rowOff>
                  </to>
                </anchor>
              </controlPr>
            </control>
          </mc:Choice>
        </mc:AlternateContent>
        <mc:AlternateContent xmlns:mc="http://schemas.openxmlformats.org/markup-compatibility/2006">
          <mc:Choice Requires="x14">
            <control shapeId="16395" r:id="rId13" name="Drop Down 11">
              <controlPr defaultSize="0" autoLine="0" autoPict="0">
                <anchor moveWithCells="1">
                  <from>
                    <xdr:col>0</xdr:col>
                    <xdr:colOff>12700</xdr:colOff>
                    <xdr:row>17</xdr:row>
                    <xdr:rowOff>12700</xdr:rowOff>
                  </from>
                  <to>
                    <xdr:col>1</xdr:col>
                    <xdr:colOff>0</xdr:colOff>
                    <xdr:row>17</xdr:row>
                    <xdr:rowOff>241300</xdr:rowOff>
                  </to>
                </anchor>
              </controlPr>
            </control>
          </mc:Choice>
        </mc:AlternateContent>
        <mc:AlternateContent xmlns:mc="http://schemas.openxmlformats.org/markup-compatibility/2006">
          <mc:Choice Requires="x14">
            <control shapeId="16396" r:id="rId14" name="Drop Down 12">
              <controlPr defaultSize="0" autoLine="0" autoPict="0">
                <anchor moveWithCells="1">
                  <from>
                    <xdr:col>0</xdr:col>
                    <xdr:colOff>12700</xdr:colOff>
                    <xdr:row>18</xdr:row>
                    <xdr:rowOff>12700</xdr:rowOff>
                  </from>
                  <to>
                    <xdr:col>1</xdr:col>
                    <xdr:colOff>0</xdr:colOff>
                    <xdr:row>18</xdr:row>
                    <xdr:rowOff>241300</xdr:rowOff>
                  </to>
                </anchor>
              </controlPr>
            </control>
          </mc:Choice>
        </mc:AlternateContent>
        <mc:AlternateContent xmlns:mc="http://schemas.openxmlformats.org/markup-compatibility/2006">
          <mc:Choice Requires="x14">
            <control shapeId="16397" r:id="rId15" name="Drop Down 13">
              <controlPr defaultSize="0" autoLine="0" autoPict="0">
                <anchor moveWithCells="1">
                  <from>
                    <xdr:col>0</xdr:col>
                    <xdr:colOff>12700</xdr:colOff>
                    <xdr:row>19</xdr:row>
                    <xdr:rowOff>12700</xdr:rowOff>
                  </from>
                  <to>
                    <xdr:col>1</xdr:col>
                    <xdr:colOff>0</xdr:colOff>
                    <xdr:row>19</xdr:row>
                    <xdr:rowOff>241300</xdr:rowOff>
                  </to>
                </anchor>
              </controlPr>
            </control>
          </mc:Choice>
        </mc:AlternateContent>
        <mc:AlternateContent xmlns:mc="http://schemas.openxmlformats.org/markup-compatibility/2006">
          <mc:Choice Requires="x14">
            <control shapeId="16398" r:id="rId16" name="Drop Down 14">
              <controlPr defaultSize="0" autoLine="0" autoPict="0">
                <anchor moveWithCells="1">
                  <from>
                    <xdr:col>0</xdr:col>
                    <xdr:colOff>12700</xdr:colOff>
                    <xdr:row>20</xdr:row>
                    <xdr:rowOff>12700</xdr:rowOff>
                  </from>
                  <to>
                    <xdr:col>1</xdr:col>
                    <xdr:colOff>0</xdr:colOff>
                    <xdr:row>20</xdr:row>
                    <xdr:rowOff>241300</xdr:rowOff>
                  </to>
                </anchor>
              </controlPr>
            </control>
          </mc:Choice>
        </mc:AlternateContent>
        <mc:AlternateContent xmlns:mc="http://schemas.openxmlformats.org/markup-compatibility/2006">
          <mc:Choice Requires="x14">
            <control shapeId="16399" r:id="rId17" name="Drop Down 15">
              <controlPr defaultSize="0" autoLine="0" autoPict="0">
                <anchor moveWithCells="1">
                  <from>
                    <xdr:col>0</xdr:col>
                    <xdr:colOff>12700</xdr:colOff>
                    <xdr:row>21</xdr:row>
                    <xdr:rowOff>12700</xdr:rowOff>
                  </from>
                  <to>
                    <xdr:col>1</xdr:col>
                    <xdr:colOff>0</xdr:colOff>
                    <xdr:row>21</xdr:row>
                    <xdr:rowOff>241300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C94"/>
  <sheetViews>
    <sheetView topLeftCell="A5" workbookViewId="0">
      <selection activeCell="A5" sqref="A5"/>
    </sheetView>
  </sheetViews>
  <sheetFormatPr baseColWidth="10" defaultColWidth="10.90625" defaultRowHeight="14" x14ac:dyDescent="0.3"/>
  <cols>
    <col min="1" max="5" width="16.7265625" style="168" customWidth="1"/>
    <col min="6" max="29" width="10.90625" style="167"/>
    <col min="30" max="16384" width="10.90625" style="168"/>
  </cols>
  <sheetData>
    <row r="1" spans="1:29" ht="23.5" thickBot="1" x14ac:dyDescent="0.55000000000000004">
      <c r="A1" s="200" t="s">
        <v>265</v>
      </c>
      <c r="B1" s="201"/>
      <c r="C1" s="201"/>
      <c r="D1" s="201"/>
      <c r="E1" s="201"/>
    </row>
    <row r="2" spans="1:29" ht="20" x14ac:dyDescent="0.4">
      <c r="A2" s="157">
        <f>'General Farm Data'!$B$21</f>
        <v>2015</v>
      </c>
      <c r="B2" s="158"/>
      <c r="C2" s="158"/>
      <c r="D2" s="158"/>
      <c r="E2" s="158"/>
    </row>
    <row r="3" spans="1:29" ht="16" thickBot="1" x14ac:dyDescent="0.4">
      <c r="A3" s="159" t="s">
        <v>102</v>
      </c>
      <c r="B3" s="160"/>
      <c r="C3" s="160"/>
      <c r="D3" s="160"/>
      <c r="E3" s="160"/>
      <c r="F3" s="202"/>
      <c r="G3" s="202"/>
      <c r="H3" s="202"/>
      <c r="I3" s="202"/>
      <c r="J3" s="202"/>
      <c r="K3" s="202"/>
    </row>
    <row r="4" spans="1:29" x14ac:dyDescent="0.3">
      <c r="A4" s="203" t="s">
        <v>8</v>
      </c>
      <c r="B4" s="203" t="s">
        <v>9</v>
      </c>
      <c r="C4" s="203" t="s">
        <v>10</v>
      </c>
      <c r="D4" s="203" t="s">
        <v>12</v>
      </c>
      <c r="E4" s="203" t="s">
        <v>13</v>
      </c>
      <c r="F4" s="202"/>
      <c r="G4" s="202"/>
      <c r="H4" s="202"/>
      <c r="I4" s="202"/>
      <c r="J4" s="202"/>
      <c r="K4" s="202"/>
    </row>
    <row r="5" spans="1:29" ht="14.5" thickBot="1" x14ac:dyDescent="0.35">
      <c r="A5" s="204" t="s">
        <v>272</v>
      </c>
      <c r="B5" s="204" t="s">
        <v>272</v>
      </c>
      <c r="C5" s="204" t="s">
        <v>272</v>
      </c>
      <c r="D5" s="204" t="s">
        <v>272</v>
      </c>
      <c r="E5" s="204" t="s">
        <v>272</v>
      </c>
      <c r="F5" s="202"/>
      <c r="G5" s="202"/>
      <c r="H5" s="202"/>
      <c r="I5" s="202"/>
      <c r="J5" s="202"/>
      <c r="K5" s="202"/>
    </row>
    <row r="6" spans="1:29" ht="14.5" thickBot="1" x14ac:dyDescent="0.35">
      <c r="A6" s="204">
        <f>'Plant Output'!Q39</f>
        <v>0</v>
      </c>
      <c r="B6" s="204">
        <f>'Plant Output'!R39</f>
        <v>0</v>
      </c>
      <c r="C6" s="204">
        <f>'Plant Output'!S39</f>
        <v>0</v>
      </c>
      <c r="D6" s="204">
        <f>'Plant Output'!T39</f>
        <v>0</v>
      </c>
      <c r="E6" s="204">
        <f>'Plant Output'!U39</f>
        <v>0</v>
      </c>
    </row>
    <row r="7" spans="1:29" s="201" customFormat="1" ht="16" thickBot="1" x14ac:dyDescent="0.4">
      <c r="A7" s="159" t="s">
        <v>103</v>
      </c>
      <c r="B7" s="160"/>
      <c r="C7" s="160"/>
      <c r="D7" s="160"/>
      <c r="E7" s="160"/>
      <c r="F7" s="167"/>
      <c r="G7" s="167"/>
      <c r="H7" s="167"/>
      <c r="I7" s="167"/>
      <c r="J7" s="167"/>
      <c r="K7" s="167"/>
      <c r="L7" s="167"/>
      <c r="M7" s="167"/>
      <c r="N7" s="167"/>
      <c r="O7" s="167"/>
      <c r="P7" s="167"/>
      <c r="Q7" s="167"/>
      <c r="R7" s="167"/>
      <c r="S7" s="167"/>
      <c r="T7" s="167"/>
      <c r="U7" s="167"/>
      <c r="V7" s="167"/>
      <c r="W7" s="167"/>
      <c r="X7" s="167"/>
      <c r="Y7" s="167"/>
      <c r="Z7" s="167"/>
      <c r="AA7" s="167"/>
      <c r="AB7" s="167"/>
      <c r="AC7" s="167"/>
    </row>
    <row r="8" spans="1:29" x14ac:dyDescent="0.3">
      <c r="A8" s="203" t="s">
        <v>8</v>
      </c>
      <c r="B8" s="203" t="s">
        <v>9</v>
      </c>
      <c r="C8" s="203" t="s">
        <v>10</v>
      </c>
      <c r="D8" s="203" t="s">
        <v>12</v>
      </c>
      <c r="E8" s="203" t="s">
        <v>13</v>
      </c>
    </row>
    <row r="9" spans="1:29" ht="14.5" thickBot="1" x14ac:dyDescent="0.35">
      <c r="A9" s="204" t="s">
        <v>272</v>
      </c>
      <c r="B9" s="204" t="s">
        <v>272</v>
      </c>
      <c r="C9" s="204" t="s">
        <v>272</v>
      </c>
      <c r="D9" s="204" t="s">
        <v>272</v>
      </c>
      <c r="E9" s="204" t="s">
        <v>272</v>
      </c>
    </row>
    <row r="10" spans="1:29" ht="14.5" thickBot="1" x14ac:dyDescent="0.35">
      <c r="A10" s="204">
        <f>'Animal Output'!Q27</f>
        <v>0</v>
      </c>
      <c r="B10" s="204">
        <f>'Animal Output'!R27</f>
        <v>0</v>
      </c>
      <c r="C10" s="204">
        <f>'Animal Output'!S27</f>
        <v>0</v>
      </c>
      <c r="D10" s="204">
        <f>'Animal Output'!T27</f>
        <v>0</v>
      </c>
      <c r="E10" s="204">
        <f>'Animal Output'!U27</f>
        <v>0</v>
      </c>
    </row>
    <row r="11" spans="1:29" s="201" customFormat="1" ht="16" thickBot="1" x14ac:dyDescent="0.4">
      <c r="A11" s="159" t="s">
        <v>104</v>
      </c>
      <c r="B11" s="160"/>
      <c r="C11" s="160"/>
      <c r="D11" s="160"/>
      <c r="E11" s="160"/>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row>
    <row r="12" spans="1:29" x14ac:dyDescent="0.3">
      <c r="A12" s="205" t="s">
        <v>8</v>
      </c>
      <c r="B12" s="205" t="s">
        <v>9</v>
      </c>
      <c r="C12" s="205" t="s">
        <v>10</v>
      </c>
      <c r="D12" s="205" t="s">
        <v>12</v>
      </c>
      <c r="E12" s="205" t="s">
        <v>13</v>
      </c>
    </row>
    <row r="13" spans="1:29" ht="14.5" thickBot="1" x14ac:dyDescent="0.35">
      <c r="A13" s="206" t="s">
        <v>272</v>
      </c>
      <c r="B13" s="206" t="s">
        <v>272</v>
      </c>
      <c r="C13" s="206" t="s">
        <v>272</v>
      </c>
      <c r="D13" s="206" t="s">
        <v>272</v>
      </c>
      <c r="E13" s="206" t="s">
        <v>272</v>
      </c>
    </row>
    <row r="14" spans="1:29" ht="14.5" thickBot="1" x14ac:dyDescent="0.35">
      <c r="A14" s="206">
        <f>A6+A10</f>
        <v>0</v>
      </c>
      <c r="B14" s="206">
        <f t="shared" ref="B14:E14" si="0">B6+B10</f>
        <v>0</v>
      </c>
      <c r="C14" s="206">
        <f t="shared" si="0"/>
        <v>0</v>
      </c>
      <c r="D14" s="206">
        <f t="shared" si="0"/>
        <v>0</v>
      </c>
      <c r="E14" s="206">
        <f t="shared" si="0"/>
        <v>0</v>
      </c>
    </row>
    <row r="15" spans="1:29" ht="14.5" thickBot="1" x14ac:dyDescent="0.35">
      <c r="A15" s="201"/>
      <c r="B15" s="201"/>
      <c r="C15" s="201"/>
      <c r="D15" s="201"/>
      <c r="E15" s="201"/>
    </row>
    <row r="16" spans="1:29" ht="20" x14ac:dyDescent="0.4">
      <c r="A16" s="157">
        <f>'General Farm Data'!$B$22</f>
        <v>2016</v>
      </c>
      <c r="B16" s="158"/>
      <c r="C16" s="158"/>
      <c r="D16" s="158"/>
      <c r="E16" s="158"/>
    </row>
    <row r="17" spans="1:29" ht="16" thickBot="1" x14ac:dyDescent="0.4">
      <c r="A17" s="159" t="s">
        <v>102</v>
      </c>
      <c r="B17" s="160"/>
      <c r="C17" s="160"/>
      <c r="D17" s="160"/>
      <c r="E17" s="160"/>
    </row>
    <row r="18" spans="1:29" x14ac:dyDescent="0.3">
      <c r="A18" s="161" t="s">
        <v>8</v>
      </c>
      <c r="B18" s="161" t="s">
        <v>9</v>
      </c>
      <c r="C18" s="161" t="s">
        <v>10</v>
      </c>
      <c r="D18" s="161" t="s">
        <v>12</v>
      </c>
      <c r="E18" s="161" t="s">
        <v>13</v>
      </c>
    </row>
    <row r="19" spans="1:29" ht="14.5" thickBot="1" x14ac:dyDescent="0.35">
      <c r="A19" s="162" t="s">
        <v>272</v>
      </c>
      <c r="B19" s="162" t="s">
        <v>272</v>
      </c>
      <c r="C19" s="162" t="s">
        <v>272</v>
      </c>
      <c r="D19" s="162" t="s">
        <v>272</v>
      </c>
      <c r="E19" s="162" t="s">
        <v>272</v>
      </c>
    </row>
    <row r="20" spans="1:29" ht="14.5" thickBot="1" x14ac:dyDescent="0.35">
      <c r="A20" s="162">
        <f>'Plant Output'!X39</f>
        <v>0</v>
      </c>
      <c r="B20" s="162">
        <f>'Plant Output'!Y39</f>
        <v>0</v>
      </c>
      <c r="C20" s="162">
        <f>'Plant Output'!Z39</f>
        <v>0</v>
      </c>
      <c r="D20" s="162">
        <f>'Plant Output'!AA39</f>
        <v>0</v>
      </c>
      <c r="E20" s="162">
        <f>'Plant Output'!AB39</f>
        <v>0</v>
      </c>
    </row>
    <row r="21" spans="1:29" s="201" customFormat="1" ht="16" thickBot="1" x14ac:dyDescent="0.4">
      <c r="A21" s="159" t="s">
        <v>103</v>
      </c>
      <c r="B21" s="160"/>
      <c r="C21" s="160"/>
      <c r="D21" s="160"/>
      <c r="E21" s="160"/>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row>
    <row r="22" spans="1:29" x14ac:dyDescent="0.3">
      <c r="A22" s="161" t="s">
        <v>8</v>
      </c>
      <c r="B22" s="161" t="s">
        <v>9</v>
      </c>
      <c r="C22" s="161" t="s">
        <v>10</v>
      </c>
      <c r="D22" s="161" t="s">
        <v>12</v>
      </c>
      <c r="E22" s="161" t="s">
        <v>13</v>
      </c>
    </row>
    <row r="23" spans="1:29" ht="14.5" thickBot="1" x14ac:dyDescent="0.35">
      <c r="A23" s="162" t="s">
        <v>272</v>
      </c>
      <c r="B23" s="162" t="s">
        <v>272</v>
      </c>
      <c r="C23" s="162" t="s">
        <v>272</v>
      </c>
      <c r="D23" s="162" t="s">
        <v>272</v>
      </c>
      <c r="E23" s="162" t="s">
        <v>272</v>
      </c>
    </row>
    <row r="24" spans="1:29" ht="14.5" thickBot="1" x14ac:dyDescent="0.35">
      <c r="A24" s="162">
        <f>'Animal Output'!X27</f>
        <v>0</v>
      </c>
      <c r="B24" s="162">
        <f>'Animal Output'!Y27</f>
        <v>0</v>
      </c>
      <c r="C24" s="162">
        <f>'Animal Output'!Z27</f>
        <v>0</v>
      </c>
      <c r="D24" s="162">
        <f>'Animal Output'!AA27</f>
        <v>0</v>
      </c>
      <c r="E24" s="162">
        <f>'Animal Output'!AB27</f>
        <v>0</v>
      </c>
    </row>
    <row r="25" spans="1:29" s="201" customFormat="1" ht="16" thickBot="1" x14ac:dyDescent="0.4">
      <c r="A25" s="159" t="s">
        <v>104</v>
      </c>
      <c r="B25" s="160"/>
      <c r="C25" s="160"/>
      <c r="D25" s="160"/>
      <c r="E25" s="160"/>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row>
    <row r="26" spans="1:29" x14ac:dyDescent="0.3">
      <c r="A26" s="165" t="s">
        <v>8</v>
      </c>
      <c r="B26" s="165" t="s">
        <v>9</v>
      </c>
      <c r="C26" s="165" t="s">
        <v>10</v>
      </c>
      <c r="D26" s="165" t="s">
        <v>12</v>
      </c>
      <c r="E26" s="165" t="s">
        <v>13</v>
      </c>
    </row>
    <row r="27" spans="1:29" ht="14.5" thickBot="1" x14ac:dyDescent="0.35">
      <c r="A27" s="166" t="s">
        <v>272</v>
      </c>
      <c r="B27" s="166" t="s">
        <v>272</v>
      </c>
      <c r="C27" s="166" t="s">
        <v>272</v>
      </c>
      <c r="D27" s="166" t="s">
        <v>272</v>
      </c>
      <c r="E27" s="166" t="s">
        <v>272</v>
      </c>
    </row>
    <row r="28" spans="1:29" ht="14.5" thickBot="1" x14ac:dyDescent="0.35">
      <c r="A28" s="166">
        <f>A20+A24</f>
        <v>0</v>
      </c>
      <c r="B28" s="166">
        <f t="shared" ref="B28:E28" si="1">B20+B24</f>
        <v>0</v>
      </c>
      <c r="C28" s="166">
        <f t="shared" si="1"/>
        <v>0</v>
      </c>
      <c r="D28" s="166">
        <f t="shared" si="1"/>
        <v>0</v>
      </c>
      <c r="E28" s="166">
        <f t="shared" si="1"/>
        <v>0</v>
      </c>
    </row>
    <row r="29" spans="1:29" s="201" customFormat="1" ht="14.5" thickBot="1" x14ac:dyDescent="0.35">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1:29" s="201" customFormat="1" ht="20" x14ac:dyDescent="0.4">
      <c r="A30" s="157">
        <f>'General Farm Data'!$B$23</f>
        <v>2017</v>
      </c>
      <c r="B30" s="158"/>
      <c r="C30" s="158"/>
      <c r="D30" s="158"/>
      <c r="E30" s="158"/>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row>
    <row r="31" spans="1:29" s="201" customFormat="1" ht="16" thickBot="1" x14ac:dyDescent="0.4">
      <c r="A31" s="159" t="s">
        <v>102</v>
      </c>
      <c r="B31" s="160"/>
      <c r="C31" s="160"/>
      <c r="D31" s="160"/>
      <c r="E31" s="160"/>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row>
    <row r="32" spans="1:29" x14ac:dyDescent="0.3">
      <c r="A32" s="207" t="s">
        <v>8</v>
      </c>
      <c r="B32" s="207" t="s">
        <v>9</v>
      </c>
      <c r="C32" s="207" t="s">
        <v>10</v>
      </c>
      <c r="D32" s="207" t="s">
        <v>12</v>
      </c>
      <c r="E32" s="207" t="s">
        <v>13</v>
      </c>
    </row>
    <row r="33" spans="1:29" ht="14.5" thickBot="1" x14ac:dyDescent="0.35">
      <c r="A33" s="208" t="s">
        <v>272</v>
      </c>
      <c r="B33" s="208" t="s">
        <v>272</v>
      </c>
      <c r="C33" s="208" t="s">
        <v>272</v>
      </c>
      <c r="D33" s="208" t="s">
        <v>272</v>
      </c>
      <c r="E33" s="208" t="s">
        <v>272</v>
      </c>
    </row>
    <row r="34" spans="1:29" ht="14.5" thickBot="1" x14ac:dyDescent="0.35">
      <c r="A34" s="208">
        <f>'Plant Output'!AE39</f>
        <v>0</v>
      </c>
      <c r="B34" s="208">
        <f>'Plant Output'!AF39</f>
        <v>0</v>
      </c>
      <c r="C34" s="208">
        <f>'Plant Output'!AG39</f>
        <v>0</v>
      </c>
      <c r="D34" s="208">
        <f>'Plant Output'!AH39</f>
        <v>0</v>
      </c>
      <c r="E34" s="208">
        <f>'Plant Output'!AI39</f>
        <v>0</v>
      </c>
    </row>
    <row r="35" spans="1:29" s="201" customFormat="1" ht="16" thickBot="1" x14ac:dyDescent="0.4">
      <c r="A35" s="159" t="s">
        <v>103</v>
      </c>
      <c r="B35" s="160"/>
      <c r="C35" s="160"/>
      <c r="D35" s="160"/>
      <c r="E35" s="160"/>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row>
    <row r="36" spans="1:29" x14ac:dyDescent="0.3">
      <c r="A36" s="207" t="s">
        <v>8</v>
      </c>
      <c r="B36" s="207" t="s">
        <v>9</v>
      </c>
      <c r="C36" s="207" t="s">
        <v>10</v>
      </c>
      <c r="D36" s="207" t="s">
        <v>12</v>
      </c>
      <c r="E36" s="207" t="s">
        <v>13</v>
      </c>
    </row>
    <row r="37" spans="1:29" ht="14.5" thickBot="1" x14ac:dyDescent="0.35">
      <c r="A37" s="208" t="s">
        <v>272</v>
      </c>
      <c r="B37" s="208" t="s">
        <v>272</v>
      </c>
      <c r="C37" s="208" t="s">
        <v>272</v>
      </c>
      <c r="D37" s="208" t="s">
        <v>272</v>
      </c>
      <c r="E37" s="208" t="s">
        <v>272</v>
      </c>
    </row>
    <row r="38" spans="1:29" ht="14.5" thickBot="1" x14ac:dyDescent="0.35">
      <c r="A38" s="208">
        <f>'Animal Output'!AE27</f>
        <v>0</v>
      </c>
      <c r="B38" s="208">
        <f>'Animal Output'!AF27</f>
        <v>0</v>
      </c>
      <c r="C38" s="208">
        <f>'Animal Output'!AG27</f>
        <v>0</v>
      </c>
      <c r="D38" s="208">
        <f>'Animal Output'!AH27</f>
        <v>0</v>
      </c>
      <c r="E38" s="208">
        <f>'Animal Output'!AI27</f>
        <v>0</v>
      </c>
    </row>
    <row r="39" spans="1:29" s="201" customFormat="1" ht="16" thickBot="1" x14ac:dyDescent="0.4">
      <c r="A39" s="159" t="s">
        <v>104</v>
      </c>
      <c r="B39" s="160"/>
      <c r="C39" s="160"/>
      <c r="D39" s="160"/>
      <c r="E39" s="160"/>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row>
    <row r="40" spans="1:29" x14ac:dyDescent="0.3">
      <c r="A40" s="209" t="s">
        <v>8</v>
      </c>
      <c r="B40" s="209" t="s">
        <v>9</v>
      </c>
      <c r="C40" s="209" t="s">
        <v>10</v>
      </c>
      <c r="D40" s="209" t="s">
        <v>12</v>
      </c>
      <c r="E40" s="209" t="s">
        <v>13</v>
      </c>
    </row>
    <row r="41" spans="1:29" ht="14.5" thickBot="1" x14ac:dyDescent="0.35">
      <c r="A41" s="210" t="s">
        <v>272</v>
      </c>
      <c r="B41" s="210" t="s">
        <v>272</v>
      </c>
      <c r="C41" s="210" t="s">
        <v>272</v>
      </c>
      <c r="D41" s="210" t="s">
        <v>272</v>
      </c>
      <c r="E41" s="210" t="s">
        <v>272</v>
      </c>
    </row>
    <row r="42" spans="1:29" ht="14.5" thickBot="1" x14ac:dyDescent="0.35">
      <c r="A42" s="210">
        <f>A34+A38</f>
        <v>0</v>
      </c>
      <c r="B42" s="210">
        <f t="shared" ref="B42:E42" si="2">B34+B38</f>
        <v>0</v>
      </c>
      <c r="C42" s="210">
        <f t="shared" si="2"/>
        <v>0</v>
      </c>
      <c r="D42" s="210">
        <f t="shared" si="2"/>
        <v>0</v>
      </c>
      <c r="E42" s="210">
        <f t="shared" si="2"/>
        <v>0</v>
      </c>
    </row>
    <row r="43" spans="1:29" s="201" customFormat="1" ht="14.5" thickBot="1" x14ac:dyDescent="0.35">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row>
    <row r="44" spans="1:29" s="201" customFormat="1" ht="20" x14ac:dyDescent="0.4">
      <c r="A44" s="157" t="s">
        <v>92</v>
      </c>
      <c r="B44" s="158"/>
      <c r="C44" s="158"/>
      <c r="D44" s="158"/>
      <c r="E44" s="158"/>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row>
    <row r="45" spans="1:29" s="201" customFormat="1" ht="16" thickBot="1" x14ac:dyDescent="0.4">
      <c r="A45" s="159" t="s">
        <v>102</v>
      </c>
      <c r="B45" s="160"/>
      <c r="C45" s="160"/>
      <c r="D45" s="160"/>
      <c r="E45" s="160"/>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row>
    <row r="46" spans="1:29" x14ac:dyDescent="0.3">
      <c r="A46" s="211" t="s">
        <v>8</v>
      </c>
      <c r="B46" s="211" t="s">
        <v>9</v>
      </c>
      <c r="C46" s="211" t="s">
        <v>10</v>
      </c>
      <c r="D46" s="211" t="s">
        <v>12</v>
      </c>
      <c r="E46" s="211" t="s">
        <v>13</v>
      </c>
    </row>
    <row r="47" spans="1:29" ht="14.5" thickBot="1" x14ac:dyDescent="0.35">
      <c r="A47" s="212" t="s">
        <v>272</v>
      </c>
      <c r="B47" s="212" t="s">
        <v>272</v>
      </c>
      <c r="C47" s="212" t="s">
        <v>272</v>
      </c>
      <c r="D47" s="212" t="s">
        <v>272</v>
      </c>
      <c r="E47" s="212" t="s">
        <v>272</v>
      </c>
    </row>
    <row r="48" spans="1:29" ht="14.5" thickBot="1" x14ac:dyDescent="0.35">
      <c r="A48" s="212">
        <f>'Plant Output'!AK39</f>
        <v>0</v>
      </c>
      <c r="B48" s="212">
        <f>'Plant Output'!AL39</f>
        <v>0</v>
      </c>
      <c r="C48" s="212">
        <f>'Plant Output'!AM39</f>
        <v>0</v>
      </c>
      <c r="D48" s="212">
        <f>'Plant Output'!AN39</f>
        <v>0</v>
      </c>
      <c r="E48" s="212">
        <f>'Plant Output'!AO39</f>
        <v>0</v>
      </c>
    </row>
    <row r="49" spans="1:29" s="201" customFormat="1" ht="16" thickBot="1" x14ac:dyDescent="0.4">
      <c r="A49" s="159" t="s">
        <v>103</v>
      </c>
      <c r="B49" s="160"/>
      <c r="C49" s="160"/>
      <c r="D49" s="160"/>
      <c r="E49" s="160"/>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row>
    <row r="50" spans="1:29" x14ac:dyDescent="0.3">
      <c r="A50" s="211" t="s">
        <v>8</v>
      </c>
      <c r="B50" s="211" t="s">
        <v>9</v>
      </c>
      <c r="C50" s="211" t="s">
        <v>10</v>
      </c>
      <c r="D50" s="211" t="s">
        <v>12</v>
      </c>
      <c r="E50" s="211" t="s">
        <v>13</v>
      </c>
    </row>
    <row r="51" spans="1:29" ht="14.5" thickBot="1" x14ac:dyDescent="0.35">
      <c r="A51" s="212" t="s">
        <v>272</v>
      </c>
      <c r="B51" s="212" t="s">
        <v>272</v>
      </c>
      <c r="C51" s="212" t="s">
        <v>272</v>
      </c>
      <c r="D51" s="212" t="s">
        <v>272</v>
      </c>
      <c r="E51" s="212" t="s">
        <v>272</v>
      </c>
    </row>
    <row r="52" spans="1:29" ht="14.5" thickBot="1" x14ac:dyDescent="0.35">
      <c r="A52" s="212">
        <f>'Animal Output'!AK27</f>
        <v>0</v>
      </c>
      <c r="B52" s="212">
        <f>'Animal Output'!AL27</f>
        <v>0</v>
      </c>
      <c r="C52" s="212">
        <f>'Animal Output'!AM27</f>
        <v>0</v>
      </c>
      <c r="D52" s="212">
        <f>'Animal Output'!AN27</f>
        <v>0</v>
      </c>
      <c r="E52" s="212">
        <f>'Animal Output'!AO27</f>
        <v>0</v>
      </c>
    </row>
    <row r="53" spans="1:29" s="201" customFormat="1" ht="16" thickBot="1" x14ac:dyDescent="0.4">
      <c r="A53" s="159" t="s">
        <v>104</v>
      </c>
      <c r="B53" s="160"/>
      <c r="C53" s="160"/>
      <c r="D53" s="160"/>
      <c r="E53" s="160"/>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row>
    <row r="54" spans="1:29" x14ac:dyDescent="0.3">
      <c r="A54" s="213" t="s">
        <v>8</v>
      </c>
      <c r="B54" s="213" t="s">
        <v>9</v>
      </c>
      <c r="C54" s="213" t="s">
        <v>10</v>
      </c>
      <c r="D54" s="213" t="s">
        <v>12</v>
      </c>
      <c r="E54" s="213" t="s">
        <v>13</v>
      </c>
    </row>
    <row r="55" spans="1:29" ht="14.5" thickBot="1" x14ac:dyDescent="0.35">
      <c r="A55" s="214" t="s">
        <v>272</v>
      </c>
      <c r="B55" s="214" t="s">
        <v>272</v>
      </c>
      <c r="C55" s="214" t="s">
        <v>272</v>
      </c>
      <c r="D55" s="214" t="s">
        <v>272</v>
      </c>
      <c r="E55" s="214" t="s">
        <v>272</v>
      </c>
    </row>
    <row r="56" spans="1:29" ht="14.5" thickBot="1" x14ac:dyDescent="0.35">
      <c r="A56" s="214">
        <f>A48+A52</f>
        <v>0</v>
      </c>
      <c r="B56" s="214">
        <f t="shared" ref="B56:E56" si="3">B48+B52</f>
        <v>0</v>
      </c>
      <c r="C56" s="214">
        <f t="shared" si="3"/>
        <v>0</v>
      </c>
      <c r="D56" s="214">
        <f t="shared" si="3"/>
        <v>0</v>
      </c>
      <c r="E56" s="214">
        <f t="shared" si="3"/>
        <v>0</v>
      </c>
    </row>
    <row r="57" spans="1:29" s="201" customFormat="1" x14ac:dyDescent="0.3">
      <c r="A57" s="215"/>
      <c r="B57" s="215"/>
      <c r="C57" s="215"/>
      <c r="D57" s="215"/>
      <c r="E57" s="215"/>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1:29" s="201" customFormat="1" x14ac:dyDescent="0.3">
      <c r="A58" s="215"/>
      <c r="B58" s="215"/>
      <c r="C58" s="215"/>
      <c r="D58" s="215"/>
      <c r="E58" s="215"/>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row>
    <row r="59" spans="1:29" s="201" customFormat="1" x14ac:dyDescent="0.3">
      <c r="A59" s="215"/>
      <c r="B59" s="215"/>
      <c r="C59" s="215"/>
      <c r="D59" s="215"/>
      <c r="E59" s="215"/>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row>
    <row r="60" spans="1:29" s="201" customFormat="1" x14ac:dyDescent="0.3">
      <c r="A60" s="215"/>
      <c r="B60" s="215"/>
      <c r="C60" s="215"/>
      <c r="D60" s="215"/>
      <c r="E60" s="215"/>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row>
    <row r="61" spans="1:29" s="201" customFormat="1" x14ac:dyDescent="0.3">
      <c r="A61" s="215"/>
      <c r="B61" s="215"/>
      <c r="C61" s="215"/>
      <c r="D61" s="215"/>
      <c r="E61" s="215"/>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row>
    <row r="62" spans="1:29" s="201" customFormat="1" x14ac:dyDescent="0.3">
      <c r="A62" s="215"/>
      <c r="B62" s="215"/>
      <c r="C62" s="215"/>
      <c r="D62" s="215"/>
      <c r="E62" s="215"/>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row>
    <row r="63" spans="1:29" s="201" customFormat="1" x14ac:dyDescent="0.3">
      <c r="A63" s="215"/>
      <c r="B63" s="215"/>
      <c r="C63" s="215"/>
      <c r="D63" s="215"/>
      <c r="E63" s="215"/>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row>
    <row r="64" spans="1:29" x14ac:dyDescent="0.3">
      <c r="A64" s="215"/>
      <c r="B64" s="215"/>
      <c r="C64" s="215"/>
      <c r="D64" s="215"/>
      <c r="E64" s="215"/>
    </row>
    <row r="65" spans="1:5" x14ac:dyDescent="0.3">
      <c r="A65" s="215"/>
      <c r="B65" s="215"/>
      <c r="C65" s="215"/>
      <c r="D65" s="215"/>
      <c r="E65" s="215"/>
    </row>
    <row r="66" spans="1:5" x14ac:dyDescent="0.3">
      <c r="A66" s="215"/>
      <c r="B66" s="215"/>
      <c r="C66" s="215"/>
      <c r="D66" s="215"/>
      <c r="E66" s="215"/>
    </row>
    <row r="67" spans="1:5" x14ac:dyDescent="0.3">
      <c r="A67" s="215"/>
      <c r="B67" s="215"/>
      <c r="C67" s="215"/>
      <c r="D67" s="215"/>
      <c r="E67" s="215"/>
    </row>
    <row r="68" spans="1:5" x14ac:dyDescent="0.3">
      <c r="A68" s="215"/>
      <c r="B68" s="215"/>
      <c r="C68" s="215"/>
      <c r="D68" s="215"/>
      <c r="E68" s="215"/>
    </row>
    <row r="69" spans="1:5" x14ac:dyDescent="0.3">
      <c r="A69" s="215"/>
      <c r="B69" s="215"/>
      <c r="C69" s="215"/>
      <c r="D69" s="215"/>
      <c r="E69" s="215"/>
    </row>
    <row r="70" spans="1:5" x14ac:dyDescent="0.3">
      <c r="A70" s="215"/>
      <c r="B70" s="215"/>
      <c r="C70" s="215"/>
      <c r="D70" s="215"/>
      <c r="E70" s="215"/>
    </row>
    <row r="71" spans="1:5" x14ac:dyDescent="0.3">
      <c r="A71" s="215"/>
      <c r="B71" s="215"/>
      <c r="C71" s="215"/>
      <c r="D71" s="215"/>
      <c r="E71" s="215"/>
    </row>
    <row r="72" spans="1:5" x14ac:dyDescent="0.3">
      <c r="A72" s="215"/>
      <c r="B72" s="215"/>
      <c r="C72" s="215"/>
      <c r="D72" s="215"/>
      <c r="E72" s="215"/>
    </row>
    <row r="73" spans="1:5" x14ac:dyDescent="0.3">
      <c r="A73" s="215"/>
      <c r="B73" s="215"/>
      <c r="C73" s="215"/>
      <c r="D73" s="215"/>
      <c r="E73" s="215"/>
    </row>
    <row r="74" spans="1:5" x14ac:dyDescent="0.3">
      <c r="A74" s="215"/>
      <c r="B74" s="215"/>
      <c r="C74" s="215"/>
      <c r="D74" s="215"/>
      <c r="E74" s="215"/>
    </row>
    <row r="75" spans="1:5" x14ac:dyDescent="0.3">
      <c r="A75" s="215"/>
      <c r="B75" s="215"/>
      <c r="C75" s="215"/>
      <c r="D75" s="215"/>
      <c r="E75" s="215"/>
    </row>
    <row r="76" spans="1:5" x14ac:dyDescent="0.3">
      <c r="A76" s="215"/>
      <c r="B76" s="215"/>
      <c r="C76" s="215"/>
      <c r="D76" s="215"/>
      <c r="E76" s="215"/>
    </row>
    <row r="77" spans="1:5" x14ac:dyDescent="0.3">
      <c r="A77" s="215"/>
      <c r="B77" s="215"/>
      <c r="C77" s="215"/>
      <c r="D77" s="215"/>
      <c r="E77" s="215"/>
    </row>
    <row r="78" spans="1:5" x14ac:dyDescent="0.3">
      <c r="A78" s="215"/>
      <c r="B78" s="215"/>
      <c r="C78" s="215"/>
      <c r="D78" s="215"/>
      <c r="E78" s="215"/>
    </row>
    <row r="79" spans="1:5" x14ac:dyDescent="0.3">
      <c r="A79" s="215"/>
      <c r="B79" s="215"/>
      <c r="C79" s="215"/>
      <c r="D79" s="215"/>
      <c r="E79" s="215"/>
    </row>
    <row r="80" spans="1:5" x14ac:dyDescent="0.3">
      <c r="A80" s="215"/>
      <c r="B80" s="215"/>
      <c r="C80" s="215"/>
      <c r="D80" s="215"/>
      <c r="E80" s="215"/>
    </row>
    <row r="81" spans="1:5" x14ac:dyDescent="0.3">
      <c r="A81" s="215"/>
      <c r="B81" s="215"/>
      <c r="C81" s="215"/>
      <c r="D81" s="215"/>
      <c r="E81" s="215"/>
    </row>
    <row r="82" spans="1:5" x14ac:dyDescent="0.3">
      <c r="A82" s="215"/>
      <c r="B82" s="215"/>
      <c r="C82" s="215"/>
      <c r="D82" s="215"/>
      <c r="E82" s="215"/>
    </row>
    <row r="83" spans="1:5" x14ac:dyDescent="0.3">
      <c r="A83" s="215"/>
      <c r="B83" s="215"/>
      <c r="C83" s="215"/>
      <c r="D83" s="215"/>
      <c r="E83" s="215"/>
    </row>
    <row r="84" spans="1:5" x14ac:dyDescent="0.3">
      <c r="A84" s="215"/>
      <c r="B84" s="215"/>
      <c r="C84" s="215"/>
      <c r="D84" s="215"/>
      <c r="E84" s="215"/>
    </row>
    <row r="85" spans="1:5" x14ac:dyDescent="0.3">
      <c r="A85" s="215"/>
      <c r="B85" s="215"/>
      <c r="C85" s="215"/>
      <c r="D85" s="215"/>
      <c r="E85" s="215"/>
    </row>
    <row r="86" spans="1:5" x14ac:dyDescent="0.3">
      <c r="A86" s="215"/>
      <c r="B86" s="215"/>
      <c r="C86" s="215"/>
      <c r="D86" s="215"/>
      <c r="E86" s="215"/>
    </row>
    <row r="87" spans="1:5" x14ac:dyDescent="0.3">
      <c r="A87" s="215"/>
      <c r="B87" s="215"/>
      <c r="C87" s="215"/>
      <c r="D87" s="215"/>
      <c r="E87" s="215"/>
    </row>
    <row r="88" spans="1:5" x14ac:dyDescent="0.3">
      <c r="A88" s="215"/>
      <c r="B88" s="215"/>
      <c r="C88" s="215"/>
      <c r="D88" s="215"/>
      <c r="E88" s="215"/>
    </row>
    <row r="89" spans="1:5" x14ac:dyDescent="0.3">
      <c r="A89" s="215"/>
      <c r="B89" s="215"/>
      <c r="C89" s="215"/>
      <c r="D89" s="215"/>
      <c r="E89" s="215"/>
    </row>
    <row r="90" spans="1:5" x14ac:dyDescent="0.3">
      <c r="A90" s="215"/>
      <c r="B90" s="215"/>
      <c r="C90" s="215"/>
      <c r="D90" s="215"/>
      <c r="E90" s="215"/>
    </row>
    <row r="91" spans="1:5" x14ac:dyDescent="0.3">
      <c r="A91" s="215"/>
      <c r="B91" s="215"/>
      <c r="C91" s="215"/>
      <c r="D91" s="215"/>
      <c r="E91" s="215"/>
    </row>
    <row r="92" spans="1:5" x14ac:dyDescent="0.3">
      <c r="A92" s="215"/>
      <c r="B92" s="215"/>
      <c r="C92" s="215"/>
      <c r="D92" s="215"/>
      <c r="E92" s="215"/>
    </row>
    <row r="93" spans="1:5" x14ac:dyDescent="0.3">
      <c r="A93" s="215"/>
      <c r="B93" s="215"/>
      <c r="C93" s="215"/>
      <c r="D93" s="215"/>
      <c r="E93" s="215"/>
    </row>
    <row r="94" spans="1:5" x14ac:dyDescent="0.3">
      <c r="A94" s="215"/>
      <c r="B94" s="215"/>
      <c r="C94" s="215"/>
      <c r="D94" s="215"/>
      <c r="E94" s="21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Introduction</vt:lpstr>
      <vt:lpstr>General Farm Data</vt:lpstr>
      <vt:lpstr>Cropping Calendar</vt:lpstr>
      <vt:lpstr>Input</vt:lpstr>
      <vt:lpstr>N-fixation</vt:lpstr>
      <vt:lpstr>Total Input</vt:lpstr>
      <vt:lpstr>Plant Output</vt:lpstr>
      <vt:lpstr>Animal Output</vt:lpstr>
      <vt:lpstr>Total Output</vt:lpstr>
      <vt:lpstr>Farm Gate Budget</vt:lpstr>
      <vt:lpstr>Nutrient Contents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Reimer</dc:creator>
  <cp:lastModifiedBy>Marie Reimer</cp:lastModifiedBy>
  <dcterms:created xsi:type="dcterms:W3CDTF">2018-11-07T08:52:10Z</dcterms:created>
  <dcterms:modified xsi:type="dcterms:W3CDTF">2020-11-25T08:41:50Z</dcterms:modified>
  <cp:contentStatus/>
</cp:coreProperties>
</file>