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120" activeTab="0"/>
  </bookViews>
  <sheets>
    <sheet name="R.-R. Frigo PE-Folie  " sheetId="1" r:id="rId1"/>
    <sheet name="R.-R. Frigo MaterBi " sheetId="2" r:id="rId2"/>
    <sheet name="R.-R. Frigo offener Anbau" sheetId="3" r:id="rId3"/>
  </sheets>
  <definedNames>
    <definedName name="_xlnm.Print_Area" localSheetId="1">'R.-R. Frigo MaterBi '!$A$3:$P$80</definedName>
    <definedName name="_xlnm.Print_Area" localSheetId="2">'R.-R. Frigo offener Anbau'!$A$2:$O$56</definedName>
    <definedName name="_xlnm.Print_Area" localSheetId="0">'R.-R. Frigo PE-Folie  '!$A$3:$O$81</definedName>
  </definedNames>
  <calcPr fullCalcOnLoad="1"/>
</workbook>
</file>

<file path=xl/sharedStrings.xml><?xml version="1.0" encoding="utf-8"?>
<sst xmlns="http://schemas.openxmlformats.org/spreadsheetml/2006/main" count="464" uniqueCount="112">
  <si>
    <t>Ertragsunabhängige Direktkosten</t>
  </si>
  <si>
    <t>Tätigkeit</t>
  </si>
  <si>
    <t>h/ha</t>
  </si>
  <si>
    <t>€/h</t>
  </si>
  <si>
    <t xml:space="preserve">€/ha </t>
  </si>
  <si>
    <t>Saison</t>
  </si>
  <si>
    <t>BL</t>
  </si>
  <si>
    <t>Bodenvorbereitung 2009</t>
  </si>
  <si>
    <t xml:space="preserve">Arbeitsaufwand </t>
  </si>
  <si>
    <t>Pflanzmaterial 2009/2010</t>
  </si>
  <si>
    <t>Bewässerungstechnik 2009</t>
  </si>
  <si>
    <t>Kopfleitung, Filter, Anschlüsse</t>
  </si>
  <si>
    <t>Hagelversicherung (8-10% von der Gesamtversicherungssumme)</t>
  </si>
  <si>
    <t xml:space="preserve">2009 Hagelversicherung </t>
  </si>
  <si>
    <t xml:space="preserve">2010 Hagelversicherung </t>
  </si>
  <si>
    <t xml:space="preserve">sonstige variable Spezialkosten </t>
  </si>
  <si>
    <t>2009 Pachten</t>
  </si>
  <si>
    <t>Summe ertragsunabhängige Direktkosten</t>
  </si>
  <si>
    <t>Vorbereitung (Pauschale)</t>
  </si>
  <si>
    <t xml:space="preserve">Folienbeschaffung, Arbeitsaufwand Maschinenanbau &amp; Technik einstellen </t>
  </si>
  <si>
    <t>PE-Mulchfolie inkl. Tropfschlauch</t>
  </si>
  <si>
    <t>Dammbau &amp; Mulchfolienlegung</t>
  </si>
  <si>
    <t>Transport zum Einsatzort (Pauschale)</t>
  </si>
  <si>
    <t>Miete Dammformer &amp; Verlegetechnik (Pauschale)</t>
  </si>
  <si>
    <t xml:space="preserve"> Handpflanzung Frigos</t>
  </si>
  <si>
    <t>Arbeitsaufwand Loch schneiden, Pflanzloch stechen, Pflanzen</t>
  </si>
  <si>
    <t>Beregnung</t>
  </si>
  <si>
    <t>Beikrautregulierung 2009</t>
  </si>
  <si>
    <t xml:space="preserve"> Arbeitsaufwand Pflanzlöcher &amp; hacken </t>
  </si>
  <si>
    <t>Beikrautregulierung 2010</t>
  </si>
  <si>
    <t xml:space="preserve"> Arbeitsaufwand Handhacke </t>
  </si>
  <si>
    <t xml:space="preserve">Kulturmaßnahmen 2009 </t>
  </si>
  <si>
    <t xml:space="preserve"> Kontrolle des Folienzustandes </t>
  </si>
  <si>
    <t xml:space="preserve"> Ausläufer entfernen mit Handschere</t>
  </si>
  <si>
    <t>Kulturmaßnahmen 2010</t>
  </si>
  <si>
    <t xml:space="preserve">         Arbeitsaufwendung Schlepper </t>
  </si>
  <si>
    <t xml:space="preserve">        variable Maschinenkosten Mulcher</t>
  </si>
  <si>
    <t>Vermarktungskosten Verkaufsware (8% vom Verkaufspreis)</t>
  </si>
  <si>
    <t>Vermarktungskosten Marmelade (8% vom Verkaufspreis)</t>
  </si>
  <si>
    <t>variablen Maschinenkosten Kreiselegge (3m)</t>
  </si>
  <si>
    <t>variablen Maschinenkosten Schleppereinsatz (75PS)</t>
  </si>
  <si>
    <t>variablen Maschinenkosten Pflug (3m)</t>
  </si>
  <si>
    <t>Jungpflanzen (37.572*€ 0,16/Stück), 2009</t>
  </si>
  <si>
    <t>Mulchfolie (€0,11/lfm)</t>
  </si>
  <si>
    <t>Tropfschlauch 2-Schläuche/DR (€0,24)</t>
  </si>
  <si>
    <t>Schleppereinsatz (75PS)</t>
  </si>
  <si>
    <t>Arbeitsaufwand (Technik einstellen &amp; Schläuche per Hand verlegt)</t>
  </si>
  <si>
    <t>Arbeitsaufwand Senseneinsatz (Handarbeit)</t>
  </si>
  <si>
    <t xml:space="preserve"> variable Maschinenkosten Motorenmäher (1,10m, ohne Kraftstoff)</t>
  </si>
  <si>
    <t xml:space="preserve">        Variable Maschinenkosten Schlepper (75PS)</t>
  </si>
  <si>
    <t xml:space="preserve">Ertragsunabhängige Direktkosten </t>
  </si>
  <si>
    <t>€/ha</t>
  </si>
  <si>
    <t>Pflanzmaterial (Sorte Clery) 2009</t>
  </si>
  <si>
    <t>Pflanzung 2009</t>
  </si>
  <si>
    <t>Bewässerungstechnik  2009</t>
  </si>
  <si>
    <t xml:space="preserve"> Arbeitsaufwand Handhacke</t>
  </si>
  <si>
    <t>Weitere Kulturmaßnahmen</t>
  </si>
  <si>
    <t>2009 Hagelversicherung</t>
  </si>
  <si>
    <t>2010 Hagelversicherung</t>
  </si>
  <si>
    <t>2010 Pachten</t>
  </si>
  <si>
    <t>Jungpflanzen (37.572*€ 0,16/Stück)</t>
  </si>
  <si>
    <t>Arbeitsaufwand Aufbau</t>
  </si>
  <si>
    <t>Pflückkosten (6kg/h)</t>
  </si>
  <si>
    <t>Verpackung (€0,20/kg Schale)</t>
  </si>
  <si>
    <t>Pflanzmaterial 2009</t>
  </si>
  <si>
    <t>2009 Gießwasserbedarf  (750cbm*€2,15/cbm)</t>
  </si>
  <si>
    <t>2010 Gießwasserbedarf (400cbm*€2,15/cbm)</t>
  </si>
  <si>
    <t xml:space="preserve"> Arbeitsaufwand Strohverteilung</t>
  </si>
  <si>
    <t>Arbeitsaufwand Handpflanzung</t>
  </si>
  <si>
    <t xml:space="preserve"> Arbeitsaufwand Hand-Hackfräse</t>
  </si>
  <si>
    <t xml:space="preserve"> variable Maschinenkosten Hand-Hackfräse</t>
  </si>
  <si>
    <t>▪ Mulcher 1,80m Arbeitsbreite (€11,50 /h/m Arbeitsbreite)</t>
  </si>
  <si>
    <t>v Mk.*</t>
  </si>
  <si>
    <t>Lohnansatz Akh (Saisonkraft): 10€/h, Lohnansatz nAkh (Betriebsleiter): 30€/h</t>
  </si>
  <si>
    <t xml:space="preserve">Dammanzahl: 62 Dämme/ha:, Pflanzenanzahl: 37.572 Pflanzen/ha  </t>
  </si>
  <si>
    <t>Erntekosten 2010</t>
  </si>
  <si>
    <t>2010: Ernteerlöse aus Verkaufsware (Klasse1) &amp; Marmelade (Klasse 2)</t>
  </si>
  <si>
    <t>Klasse 1</t>
  </si>
  <si>
    <t>Klasse 2</t>
  </si>
  <si>
    <t>Gesamterlös 2010</t>
  </si>
  <si>
    <t>Deckungsbeitrag zu einer 1-jährigen Kultur mit 1 Erntesaison</t>
  </si>
  <si>
    <t>▪ Mulcher 1,20m Arbeitsbreite (€11,50 /h/m Arbeitsbreite)</t>
  </si>
  <si>
    <t>Ertragsunabhängige Intensivierungskosten: Flachdammkultur, PE-Folie</t>
  </si>
  <si>
    <t>Ertragsunabhängige Gesamtkosten: Flachdammkultur, PE-Folie 2009/ 2010</t>
  </si>
  <si>
    <t>v. Mk.*</t>
  </si>
  <si>
    <t>Ertragsunabhängige Gesamtkosten, Offener Anbau</t>
  </si>
  <si>
    <t>Ernteerlös 2010</t>
  </si>
  <si>
    <t>Kalkulation zu Einzelhandelspreisen</t>
  </si>
  <si>
    <t>Anlage 19</t>
  </si>
  <si>
    <t>Erntekosten 2010 (Erntemenge Klasse 1: 9.017kg/ha, Klasse 2: 1.903kg/ha, Gesamternte: 10.920kg/ha)</t>
  </si>
  <si>
    <t>Variable Gesamtkosten (ertragsunabhängige Direktkosten 2009, 2010 + Erntekosten 2010)</t>
  </si>
  <si>
    <t>Kalkulation mit Großhandelspreisen</t>
  </si>
  <si>
    <t>* v. Mk.: variable Maschinenkosten (Maschinenring Rems-Murr 2009-2010)</t>
  </si>
  <si>
    <t>Ertragsunabhängige Intensivierungskosten: Flachdammkultur, biologisch abbaubare Folie (MaterBi®)</t>
  </si>
  <si>
    <t>Ertragsunabhängige Gesamtkosten: Flachdammkultur, biologisch abbaubare Folie (MaterBi®) 2009/2010</t>
  </si>
  <si>
    <t>Erntekosten 2010 (Erntemenge Klasse 1: 10.770kg/ha, Klasse 2: 1.653kg/ha, Gesamternte: 12.423kg/ha)</t>
  </si>
  <si>
    <t>Frigo-Pflanze in Flachdammkultur mit der biologisch abbaubaren Folie MaterBi® 2009/2010; Schlagfläche: R. Ortlieb; Pflanztermin: 4. Juni 2009, Sorte Darselect</t>
  </si>
  <si>
    <t>Frigo-Pflanze in Flachdammkultur mit der biologisch abbaubaren Folie MaterBi® 2009, 2010; Fläche Remshalden-Rohrbronn; Pflanztermin: 4. Juni 2009, Sorte Darselect</t>
  </si>
  <si>
    <t>Frigo-Pflanze in Falchdammkultur mit PE-Folie 2009/2010; Fläche Remshalden-Rohrbronn; Pflanztermin: 4. Juni 2009, Sorte Darselect</t>
  </si>
  <si>
    <t>Frigo-Pflanze in Flachdammkultur mit PE-Folie 2009, 2010; Fläche Remshalden-Rohrbronn; Pflanztermin: 4. Juni 2009, Sorte Darselect</t>
  </si>
  <si>
    <t>Ertragsunabhängige Intensivierungskosten Flachdammkultur PE-Folie</t>
  </si>
  <si>
    <t>Ertragsunabhängige Gesamtkosten: Flachdammkultur, PE-Folie 2009, 2010</t>
  </si>
  <si>
    <t>biologisch abbaubare Mulchfolie, "MaterBi®",  inkl. Tropfschlauch</t>
  </si>
  <si>
    <t>biologisch abbaubare Mulchfolie, "MaterBi®" (€0,32/lfm)</t>
  </si>
  <si>
    <t>Anlage 20</t>
  </si>
  <si>
    <t>Erntekosten 2010 (Erntemenge Klasse 1: 10.770kg/ha, Klasse: 1.653kg/ha, Gesamternte: 12.423kg/ha)</t>
  </si>
  <si>
    <t>Anlage 21</t>
  </si>
  <si>
    <t>Frigo-Pflanze im offenen Anbau, 2009, 2010; Fläache Remshalden-Rohrbronn; Pflanztermin: 4. Juni 2009, Sorte Darselect</t>
  </si>
  <si>
    <t>Erntekosten 2010 (Erntemenge Klasse 1: 10.770kg/ha, Klasse 2 : 1.903kg/ha, Gesamternte: 12.674kg/ha)</t>
  </si>
  <si>
    <t>Kalkulation zu Großhandelspreisen</t>
  </si>
  <si>
    <t>Erntekosten 2010 (Erntemenge Klasse 1: 10.770kg/ha, Klasse 2: 1.903kg/ha, Gesamternte: 12.674kg/ha)</t>
  </si>
  <si>
    <t>Frigo-Pflanze im offenen Anbau, 2009; 2010; Fläche Remshalden-Rohrbronn; Pflanztermin: 4. Juni 2009, Sorte Darselect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</si>
</sst>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1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0" xfId="0" applyNumberFormat="1" applyFont="1" applyFill="1" applyAlignment="1">
      <alignment horizontal="left"/>
    </xf>
    <xf numFmtId="4" fontId="1" fillId="2" borderId="2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left"/>
    </xf>
    <xf numFmtId="4" fontId="1" fillId="0" borderId="7" xfId="0" applyNumberFormat="1" applyFont="1" applyFill="1" applyBorder="1" applyAlignment="1">
      <alignment horizontal="left"/>
    </xf>
    <xf numFmtId="4" fontId="1" fillId="0" borderId="8" xfId="0" applyNumberFormat="1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4" fontId="1" fillId="0" borderId="8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1" fillId="0" borderId="19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7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4" xfId="0" applyFont="1" applyBorder="1" applyAlignment="1">
      <alignment horizontal="left"/>
    </xf>
    <xf numFmtId="4" fontId="1" fillId="0" borderId="22" xfId="0" applyNumberFormat="1" applyFont="1" applyBorder="1" applyAlignment="1">
      <alignment horizontal="left"/>
    </xf>
    <xf numFmtId="0" fontId="1" fillId="0" borderId="12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25" xfId="0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6" borderId="28" xfId="0" applyFont="1" applyFill="1" applyBorder="1" applyAlignment="1">
      <alignment/>
    </xf>
    <xf numFmtId="4" fontId="1" fillId="6" borderId="7" xfId="0" applyNumberFormat="1" applyFont="1" applyFill="1" applyBorder="1" applyAlignment="1">
      <alignment/>
    </xf>
    <xf numFmtId="4" fontId="1" fillId="6" borderId="21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8" xfId="0" applyFont="1" applyBorder="1" applyAlignment="1">
      <alignment horizontal="left" indent="3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" xfId="0" applyFont="1" applyBorder="1" applyAlignment="1">
      <alignment horizontal="left" indent="3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indent="3"/>
    </xf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0" borderId="33" xfId="0" applyNumberFormat="1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indent="4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indent="4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indent="4"/>
    </xf>
    <xf numFmtId="0" fontId="1" fillId="0" borderId="29" xfId="0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 indent="4"/>
    </xf>
    <xf numFmtId="0" fontId="1" fillId="0" borderId="37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indent="4"/>
    </xf>
    <xf numFmtId="0" fontId="1" fillId="0" borderId="19" xfId="0" applyFont="1" applyFill="1" applyBorder="1" applyAlignment="1">
      <alignment horizontal="left"/>
    </xf>
    <xf numFmtId="4" fontId="1" fillId="0" borderId="8" xfId="0" applyNumberFormat="1" applyFont="1" applyFill="1" applyBorder="1" applyAlignment="1">
      <alignment horizontal="left" indent="4"/>
    </xf>
    <xf numFmtId="4" fontId="1" fillId="0" borderId="15" xfId="0" applyNumberFormat="1" applyFont="1" applyFill="1" applyBorder="1" applyAlignment="1">
      <alignment horizontal="left" indent="4"/>
    </xf>
    <xf numFmtId="4" fontId="1" fillId="0" borderId="17" xfId="0" applyNumberFormat="1" applyFont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left" indent="4"/>
    </xf>
    <xf numFmtId="4" fontId="1" fillId="0" borderId="23" xfId="0" applyNumberFormat="1" applyFont="1" applyBorder="1" applyAlignment="1">
      <alignment horizontal="left"/>
    </xf>
    <xf numFmtId="4" fontId="1" fillId="0" borderId="37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0" fontId="1" fillId="0" borderId="40" xfId="0" applyFont="1" applyBorder="1" applyAlignment="1">
      <alignment/>
    </xf>
    <xf numFmtId="4" fontId="1" fillId="0" borderId="41" xfId="0" applyNumberFormat="1" applyFont="1" applyBorder="1" applyAlignment="1">
      <alignment horizontal="left"/>
    </xf>
    <xf numFmtId="0" fontId="1" fillId="0" borderId="3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7" borderId="42" xfId="0" applyFont="1" applyFill="1" applyBorder="1" applyAlignment="1">
      <alignment/>
    </xf>
    <xf numFmtId="0" fontId="1" fillId="7" borderId="43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Fill="1" applyBorder="1" applyAlignment="1">
      <alignment horizontal="left" indent="4"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/>
    </xf>
    <xf numFmtId="4" fontId="1" fillId="8" borderId="46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4" fontId="1" fillId="2" borderId="24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1" fillId="4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4" fontId="1" fillId="0" borderId="49" xfId="0" applyNumberFormat="1" applyFont="1" applyFill="1" applyBorder="1" applyAlignment="1">
      <alignment horizontal="left"/>
    </xf>
    <xf numFmtId="4" fontId="1" fillId="0" borderId="49" xfId="0" applyNumberFormat="1" applyFont="1" applyBorder="1" applyAlignment="1">
      <alignment horizontal="left"/>
    </xf>
    <xf numFmtId="0" fontId="1" fillId="5" borderId="50" xfId="0" applyFont="1" applyFill="1" applyBorder="1" applyAlignment="1">
      <alignment/>
    </xf>
    <xf numFmtId="0" fontId="1" fillId="5" borderId="51" xfId="0" applyFont="1" applyFill="1" applyBorder="1" applyAlignment="1">
      <alignment/>
    </xf>
    <xf numFmtId="4" fontId="1" fillId="0" borderId="52" xfId="0" applyNumberFormat="1" applyFont="1" applyBorder="1" applyAlignment="1">
      <alignment horizontal="left"/>
    </xf>
    <xf numFmtId="4" fontId="1" fillId="0" borderId="53" xfId="0" applyNumberFormat="1" applyFont="1" applyFill="1" applyBorder="1" applyAlignment="1">
      <alignment horizontal="left"/>
    </xf>
    <xf numFmtId="4" fontId="1" fillId="6" borderId="54" xfId="0" applyNumberFormat="1" applyFont="1" applyFill="1" applyBorder="1" applyAlignment="1">
      <alignment horizontal="left"/>
    </xf>
    <xf numFmtId="0" fontId="1" fillId="4" borderId="55" xfId="0" applyFont="1" applyFill="1" applyBorder="1" applyAlignment="1">
      <alignment horizontal="center"/>
    </xf>
    <xf numFmtId="0" fontId="1" fillId="4" borderId="47" xfId="0" applyFont="1" applyFill="1" applyBorder="1" applyAlignment="1">
      <alignment/>
    </xf>
    <xf numFmtId="4" fontId="1" fillId="0" borderId="56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" fontId="1" fillId="0" borderId="57" xfId="0" applyNumberFormat="1" applyFont="1" applyFill="1" applyBorder="1" applyAlignment="1">
      <alignment horizontal="left"/>
    </xf>
    <xf numFmtId="4" fontId="1" fillId="0" borderId="58" xfId="0" applyNumberFormat="1" applyFont="1" applyBorder="1" applyAlignment="1">
      <alignment horizontal="left"/>
    </xf>
    <xf numFmtId="4" fontId="1" fillId="0" borderId="59" xfId="0" applyNumberFormat="1" applyFont="1" applyFill="1" applyBorder="1" applyAlignment="1">
      <alignment horizontal="left"/>
    </xf>
    <xf numFmtId="4" fontId="1" fillId="0" borderId="60" xfId="0" applyNumberFormat="1" applyFont="1" applyFill="1" applyBorder="1" applyAlignment="1">
      <alignment horizontal="left"/>
    </xf>
    <xf numFmtId="4" fontId="1" fillId="9" borderId="49" xfId="0" applyNumberFormat="1" applyFont="1" applyFill="1" applyBorder="1" applyAlignment="1">
      <alignment horizontal="left"/>
    </xf>
    <xf numFmtId="4" fontId="1" fillId="10" borderId="61" xfId="0" applyNumberFormat="1" applyFont="1" applyFill="1" applyBorder="1" applyAlignment="1">
      <alignment horizontal="left"/>
    </xf>
    <xf numFmtId="4" fontId="1" fillId="0" borderId="60" xfId="0" applyNumberFormat="1" applyFont="1" applyBorder="1" applyAlignment="1">
      <alignment horizontal="left"/>
    </xf>
    <xf numFmtId="4" fontId="1" fillId="0" borderId="58" xfId="0" applyNumberFormat="1" applyFont="1" applyFill="1" applyBorder="1" applyAlignment="1">
      <alignment horizontal="left"/>
    </xf>
    <xf numFmtId="4" fontId="1" fillId="11" borderId="62" xfId="0" applyNumberFormat="1" applyFont="1" applyFill="1" applyBorder="1" applyAlignment="1">
      <alignment horizontal="left"/>
    </xf>
    <xf numFmtId="4" fontId="1" fillId="12" borderId="62" xfId="0" applyNumberFormat="1" applyFont="1" applyFill="1" applyBorder="1" applyAlignment="1">
      <alignment horizontal="left"/>
    </xf>
    <xf numFmtId="0" fontId="1" fillId="7" borderId="63" xfId="0" applyFont="1" applyFill="1" applyBorder="1" applyAlignment="1">
      <alignment/>
    </xf>
    <xf numFmtId="4" fontId="1" fillId="8" borderId="62" xfId="0" applyNumberFormat="1" applyFont="1" applyFill="1" applyBorder="1" applyAlignment="1">
      <alignment horizontal="left"/>
    </xf>
    <xf numFmtId="4" fontId="6" fillId="13" borderId="62" xfId="0" applyNumberFormat="1" applyFont="1" applyFill="1" applyBorder="1" applyAlignment="1">
      <alignment horizontal="left"/>
    </xf>
    <xf numFmtId="3" fontId="1" fillId="2" borderId="24" xfId="0" applyNumberFormat="1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14" borderId="30" xfId="0" applyFont="1" applyFill="1" applyBorder="1" applyAlignment="1">
      <alignment horizontal="left"/>
    </xf>
    <xf numFmtId="0" fontId="1" fillId="14" borderId="64" xfId="0" applyFont="1" applyFill="1" applyBorder="1" applyAlignment="1">
      <alignment horizontal="left"/>
    </xf>
    <xf numFmtId="0" fontId="1" fillId="15" borderId="64" xfId="0" applyFont="1" applyFill="1" applyBorder="1" applyAlignment="1">
      <alignment horizontal="left"/>
    </xf>
    <xf numFmtId="4" fontId="1" fillId="0" borderId="33" xfId="0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7" borderId="50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1" fillId="6" borderId="65" xfId="0" applyFont="1" applyFill="1" applyBorder="1" applyAlignment="1">
      <alignment/>
    </xf>
    <xf numFmtId="4" fontId="1" fillId="6" borderId="66" xfId="0" applyNumberFormat="1" applyFont="1" applyFill="1" applyBorder="1" applyAlignment="1">
      <alignment/>
    </xf>
    <xf numFmtId="4" fontId="1" fillId="6" borderId="67" xfId="0" applyNumberFormat="1" applyFont="1" applyFill="1" applyBorder="1" applyAlignment="1">
      <alignment/>
    </xf>
    <xf numFmtId="0" fontId="1" fillId="9" borderId="68" xfId="0" applyFont="1" applyFill="1" applyBorder="1" applyAlignment="1">
      <alignment/>
    </xf>
    <xf numFmtId="0" fontId="1" fillId="9" borderId="69" xfId="0" applyFont="1" applyFill="1" applyBorder="1" applyAlignment="1">
      <alignment/>
    </xf>
    <xf numFmtId="0" fontId="1" fillId="9" borderId="70" xfId="0" applyFont="1" applyFill="1" applyBorder="1" applyAlignment="1">
      <alignment/>
    </xf>
    <xf numFmtId="0" fontId="1" fillId="0" borderId="71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4" fontId="1" fillId="0" borderId="71" xfId="0" applyNumberFormat="1" applyFont="1" applyFill="1" applyBorder="1" applyAlignment="1">
      <alignment horizontal="left"/>
    </xf>
    <xf numFmtId="4" fontId="1" fillId="0" borderId="72" xfId="0" applyNumberFormat="1" applyFont="1" applyFill="1" applyBorder="1" applyAlignment="1">
      <alignment horizontal="left" indent="4"/>
    </xf>
    <xf numFmtId="4" fontId="1" fillId="0" borderId="72" xfId="0" applyNumberFormat="1" applyFont="1" applyFill="1" applyBorder="1" applyAlignment="1">
      <alignment horizontal="left"/>
    </xf>
    <xf numFmtId="4" fontId="1" fillId="0" borderId="35" xfId="0" applyNumberFormat="1" applyFont="1" applyFill="1" applyBorder="1" applyAlignment="1">
      <alignment horizontal="left"/>
    </xf>
    <xf numFmtId="0" fontId="1" fillId="5" borderId="38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14" borderId="73" xfId="0" applyFont="1" applyFill="1" applyBorder="1" applyAlignment="1">
      <alignment horizontal="left"/>
    </xf>
    <xf numFmtId="4" fontId="1" fillId="0" borderId="48" xfId="0" applyNumberFormat="1" applyFont="1" applyFill="1" applyBorder="1" applyAlignment="1">
      <alignment horizontal="left"/>
    </xf>
    <xf numFmtId="4" fontId="1" fillId="0" borderId="59" xfId="0" applyNumberFormat="1" applyFont="1" applyBorder="1" applyAlignment="1">
      <alignment horizontal="left"/>
    </xf>
    <xf numFmtId="0" fontId="1" fillId="7" borderId="51" xfId="0" applyFont="1" applyFill="1" applyBorder="1" applyAlignment="1">
      <alignment/>
    </xf>
    <xf numFmtId="4" fontId="1" fillId="6" borderId="62" xfId="0" applyNumberFormat="1" applyFont="1" applyFill="1" applyBorder="1" applyAlignment="1">
      <alignment horizontal="left"/>
    </xf>
    <xf numFmtId="0" fontId="1" fillId="0" borderId="74" xfId="0" applyFont="1" applyFill="1" applyBorder="1" applyAlignment="1">
      <alignment/>
    </xf>
    <xf numFmtId="4" fontId="1" fillId="0" borderId="75" xfId="0" applyNumberFormat="1" applyFont="1" applyFill="1" applyBorder="1" applyAlignment="1">
      <alignment horizontal="left"/>
    </xf>
    <xf numFmtId="4" fontId="1" fillId="0" borderId="76" xfId="0" applyNumberFormat="1" applyFont="1" applyBorder="1" applyAlignment="1">
      <alignment horizontal="left"/>
    </xf>
    <xf numFmtId="0" fontId="1" fillId="0" borderId="77" xfId="0" applyFont="1" applyFill="1" applyBorder="1" applyAlignment="1">
      <alignment horizontal="left"/>
    </xf>
    <xf numFmtId="0" fontId="1" fillId="5" borderId="78" xfId="0" applyFont="1" applyFill="1" applyBorder="1" applyAlignment="1">
      <alignment/>
    </xf>
    <xf numFmtId="4" fontId="1" fillId="2" borderId="24" xfId="0" applyNumberFormat="1" applyFont="1" applyFill="1" applyBorder="1" applyAlignment="1">
      <alignment/>
    </xf>
    <xf numFmtId="0" fontId="1" fillId="15" borderId="73" xfId="0" applyFont="1" applyFill="1" applyBorder="1" applyAlignment="1">
      <alignment horizontal="left"/>
    </xf>
    <xf numFmtId="0" fontId="1" fillId="9" borderId="79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4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80" xfId="0" applyFont="1" applyFill="1" applyBorder="1" applyAlignment="1">
      <alignment/>
    </xf>
    <xf numFmtId="0" fontId="1" fillId="2" borderId="81" xfId="0" applyFont="1" applyFill="1" applyBorder="1" applyAlignment="1">
      <alignment/>
    </xf>
    <xf numFmtId="0" fontId="1" fillId="16" borderId="42" xfId="0" applyFont="1" applyFill="1" applyBorder="1" applyAlignment="1">
      <alignment/>
    </xf>
    <xf numFmtId="0" fontId="1" fillId="16" borderId="43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2" fontId="1" fillId="4" borderId="41" xfId="0" applyNumberFormat="1" applyFont="1" applyFill="1" applyBorder="1" applyAlignment="1">
      <alignment horizontal="center"/>
    </xf>
    <xf numFmtId="0" fontId="1" fillId="4" borderId="36" xfId="0" applyFont="1" applyFill="1" applyBorder="1" applyAlignment="1">
      <alignment/>
    </xf>
    <xf numFmtId="164" fontId="1" fillId="4" borderId="37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4" fontId="1" fillId="0" borderId="82" xfId="0" applyNumberFormat="1" applyFont="1" applyBorder="1" applyAlignment="1">
      <alignment horizontal="left"/>
    </xf>
    <xf numFmtId="4" fontId="1" fillId="0" borderId="71" xfId="0" applyNumberFormat="1" applyFont="1" applyBorder="1" applyAlignment="1">
      <alignment horizontal="left"/>
    </xf>
    <xf numFmtId="4" fontId="1" fillId="0" borderId="83" xfId="0" applyNumberFormat="1" applyFont="1" applyFill="1" applyBorder="1" applyAlignment="1">
      <alignment horizontal="left"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86" xfId="0" applyNumberFormat="1" applyFont="1" applyFill="1" applyBorder="1" applyAlignment="1">
      <alignment horizontal="left"/>
    </xf>
    <xf numFmtId="0" fontId="1" fillId="5" borderId="29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74" xfId="0" applyFont="1" applyFill="1" applyBorder="1" applyAlignment="1">
      <alignment/>
    </xf>
    <xf numFmtId="0" fontId="1" fillId="5" borderId="87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164" fontId="1" fillId="0" borderId="33" xfId="0" applyNumberFormat="1" applyFont="1" applyFill="1" applyBorder="1" applyAlignment="1">
      <alignment horizontal="left"/>
    </xf>
    <xf numFmtId="1" fontId="1" fillId="0" borderId="33" xfId="0" applyNumberFormat="1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4" fontId="1" fillId="5" borderId="0" xfId="0" applyNumberFormat="1" applyFont="1" applyFill="1" applyBorder="1" applyAlignment="1">
      <alignment/>
    </xf>
    <xf numFmtId="2" fontId="1" fillId="0" borderId="2" xfId="0" applyNumberFormat="1" applyFont="1" applyBorder="1" applyAlignment="1">
      <alignment horizontal="left"/>
    </xf>
    <xf numFmtId="2" fontId="1" fillId="0" borderId="37" xfId="0" applyNumberFormat="1" applyFont="1" applyFill="1" applyBorder="1" applyAlignment="1">
      <alignment horizontal="left"/>
    </xf>
    <xf numFmtId="0" fontId="1" fillId="7" borderId="38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17" borderId="42" xfId="0" applyFont="1" applyFill="1" applyBorder="1" applyAlignment="1">
      <alignment/>
    </xf>
    <xf numFmtId="0" fontId="1" fillId="17" borderId="43" xfId="0" applyFont="1" applyFill="1" applyBorder="1" applyAlignment="1">
      <alignment/>
    </xf>
    <xf numFmtId="0" fontId="1" fillId="17" borderId="88" xfId="0" applyFont="1" applyFill="1" applyBorder="1" applyAlignment="1">
      <alignment/>
    </xf>
    <xf numFmtId="4" fontId="1" fillId="17" borderId="89" xfId="0" applyNumberFormat="1" applyFont="1" applyFill="1" applyBorder="1" applyAlignment="1">
      <alignment horizontal="left"/>
    </xf>
    <xf numFmtId="4" fontId="1" fillId="0" borderId="90" xfId="0" applyNumberFormat="1" applyFont="1" applyFill="1" applyBorder="1" applyAlignment="1">
      <alignment horizontal="left"/>
    </xf>
    <xf numFmtId="4" fontId="1" fillId="11" borderId="90" xfId="0" applyNumberFormat="1" applyFont="1" applyFill="1" applyBorder="1" applyAlignment="1">
      <alignment horizontal="left"/>
    </xf>
    <xf numFmtId="4" fontId="1" fillId="12" borderId="89" xfId="0" applyNumberFormat="1" applyFont="1" applyFill="1" applyBorder="1" applyAlignment="1">
      <alignment horizontal="left"/>
    </xf>
    <xf numFmtId="0" fontId="1" fillId="7" borderId="45" xfId="0" applyFont="1" applyFill="1" applyBorder="1" applyAlignment="1">
      <alignment/>
    </xf>
    <xf numFmtId="164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64" fontId="1" fillId="0" borderId="90" xfId="0" applyNumberFormat="1" applyFont="1" applyBorder="1" applyAlignment="1">
      <alignment horizontal="left"/>
    </xf>
    <xf numFmtId="1" fontId="1" fillId="0" borderId="90" xfId="0" applyNumberFormat="1" applyFont="1" applyBorder="1" applyAlignment="1">
      <alignment horizontal="left"/>
    </xf>
    <xf numFmtId="0" fontId="1" fillId="7" borderId="44" xfId="0" applyFont="1" applyFill="1" applyBorder="1" applyAlignment="1">
      <alignment/>
    </xf>
    <xf numFmtId="0" fontId="1" fillId="0" borderId="91" xfId="0" applyFont="1" applyBorder="1" applyAlignment="1">
      <alignment/>
    </xf>
    <xf numFmtId="4" fontId="6" fillId="13" borderId="89" xfId="0" applyNumberFormat="1" applyFont="1" applyFill="1" applyBorder="1" applyAlignment="1">
      <alignment horizontal="left"/>
    </xf>
    <xf numFmtId="0" fontId="1" fillId="12" borderId="92" xfId="0" applyFont="1" applyFill="1" applyBorder="1" applyAlignment="1">
      <alignment horizontal="left"/>
    </xf>
    <xf numFmtId="0" fontId="1" fillId="12" borderId="81" xfId="0" applyFont="1" applyFill="1" applyBorder="1" applyAlignment="1">
      <alignment horizontal="left"/>
    </xf>
    <xf numFmtId="0" fontId="1" fillId="12" borderId="93" xfId="0" applyFont="1" applyFill="1" applyBorder="1" applyAlignment="1">
      <alignment horizontal="left"/>
    </xf>
    <xf numFmtId="0" fontId="1" fillId="8" borderId="94" xfId="0" applyFont="1" applyFill="1" applyBorder="1" applyAlignment="1">
      <alignment horizontal="left"/>
    </xf>
    <xf numFmtId="0" fontId="1" fillId="8" borderId="95" xfId="0" applyFont="1" applyFill="1" applyBorder="1" applyAlignment="1">
      <alignment horizontal="left"/>
    </xf>
    <xf numFmtId="0" fontId="1" fillId="8" borderId="96" xfId="0" applyFont="1" applyFill="1" applyBorder="1" applyAlignment="1">
      <alignment horizontal="left"/>
    </xf>
    <xf numFmtId="0" fontId="6" fillId="13" borderId="92" xfId="0" applyFont="1" applyFill="1" applyBorder="1" applyAlignment="1">
      <alignment horizontal="left"/>
    </xf>
    <xf numFmtId="0" fontId="6" fillId="13" borderId="81" xfId="0" applyFont="1" applyFill="1" applyBorder="1" applyAlignment="1">
      <alignment horizontal="left"/>
    </xf>
    <xf numFmtId="0" fontId="6" fillId="13" borderId="93" xfId="0" applyFont="1" applyFill="1" applyBorder="1" applyAlignment="1">
      <alignment horizontal="left"/>
    </xf>
    <xf numFmtId="0" fontId="1" fillId="10" borderId="91" xfId="0" applyFont="1" applyFill="1" applyBorder="1" applyAlignment="1">
      <alignment horizontal="left"/>
    </xf>
    <xf numFmtId="0" fontId="1" fillId="10" borderId="90" xfId="0" applyFont="1" applyFill="1" applyBorder="1" applyAlignment="1">
      <alignment horizontal="left"/>
    </xf>
    <xf numFmtId="0" fontId="5" fillId="18" borderId="97" xfId="0" applyFont="1" applyFill="1" applyBorder="1" applyAlignment="1">
      <alignment horizontal="left"/>
    </xf>
    <xf numFmtId="0" fontId="5" fillId="18" borderId="98" xfId="0" applyFont="1" applyFill="1" applyBorder="1" applyAlignment="1">
      <alignment horizontal="left"/>
    </xf>
    <xf numFmtId="0" fontId="5" fillId="18" borderId="99" xfId="0" applyFont="1" applyFill="1" applyBorder="1" applyAlignment="1">
      <alignment horizontal="left"/>
    </xf>
    <xf numFmtId="0" fontId="1" fillId="11" borderId="92" xfId="0" applyFont="1" applyFill="1" applyBorder="1" applyAlignment="1">
      <alignment horizontal="left"/>
    </xf>
    <xf numFmtId="0" fontId="1" fillId="11" borderId="81" xfId="0" applyFont="1" applyFill="1" applyBorder="1" applyAlignment="1">
      <alignment horizontal="left"/>
    </xf>
    <xf numFmtId="0" fontId="1" fillId="11" borderId="9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5" borderId="97" xfId="0" applyFont="1" applyFill="1" applyBorder="1" applyAlignment="1">
      <alignment horizontal="left"/>
    </xf>
    <xf numFmtId="0" fontId="1" fillId="5" borderId="98" xfId="0" applyFont="1" applyFill="1" applyBorder="1" applyAlignment="1">
      <alignment horizontal="left"/>
    </xf>
    <xf numFmtId="0" fontId="1" fillId="5" borderId="99" xfId="0" applyFont="1" applyFill="1" applyBorder="1" applyAlignment="1">
      <alignment horizontal="left"/>
    </xf>
    <xf numFmtId="0" fontId="1" fillId="9" borderId="39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49" xfId="0" applyFont="1" applyFill="1" applyBorder="1" applyAlignment="1">
      <alignment horizontal="left"/>
    </xf>
    <xf numFmtId="0" fontId="1" fillId="7" borderId="39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49" xfId="0" applyFont="1" applyFill="1" applyBorder="1" applyAlignment="1">
      <alignment horizontal="left"/>
    </xf>
    <xf numFmtId="0" fontId="1" fillId="9" borderId="42" xfId="0" applyFont="1" applyFill="1" applyBorder="1" applyAlignment="1">
      <alignment horizontal="left"/>
    </xf>
    <xf numFmtId="0" fontId="1" fillId="9" borderId="43" xfId="0" applyFont="1" applyFill="1" applyBorder="1" applyAlignment="1">
      <alignment horizontal="left"/>
    </xf>
    <xf numFmtId="0" fontId="1" fillId="9" borderId="63" xfId="0" applyFont="1" applyFill="1" applyBorder="1" applyAlignment="1">
      <alignment horizontal="left"/>
    </xf>
    <xf numFmtId="0" fontId="1" fillId="19" borderId="30" xfId="0" applyFont="1" applyFill="1" applyBorder="1" applyAlignment="1">
      <alignment horizontal="left"/>
    </xf>
    <xf numFmtId="0" fontId="1" fillId="19" borderId="64" xfId="0" applyFont="1" applyFill="1" applyBorder="1" applyAlignment="1">
      <alignment horizontal="left"/>
    </xf>
    <xf numFmtId="0" fontId="1" fillId="19" borderId="73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100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1" fillId="3" borderId="74" xfId="0" applyFont="1" applyFill="1" applyBorder="1" applyAlignment="1">
      <alignment horizontal="left"/>
    </xf>
    <xf numFmtId="0" fontId="1" fillId="3" borderId="87" xfId="0" applyFont="1" applyFill="1" applyBorder="1" applyAlignment="1">
      <alignment horizontal="left"/>
    </xf>
    <xf numFmtId="0" fontId="1" fillId="3" borderId="101" xfId="0" applyFont="1" applyFill="1" applyBorder="1" applyAlignment="1">
      <alignment horizontal="left"/>
    </xf>
    <xf numFmtId="0" fontId="1" fillId="2" borderId="102" xfId="0" applyFont="1" applyFill="1" applyBorder="1" applyAlignment="1">
      <alignment horizontal="left"/>
    </xf>
    <xf numFmtId="0" fontId="1" fillId="2" borderId="103" xfId="0" applyFont="1" applyFill="1" applyBorder="1" applyAlignment="1">
      <alignment horizontal="left"/>
    </xf>
    <xf numFmtId="0" fontId="1" fillId="2" borderId="10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05" xfId="0" applyFont="1" applyFill="1" applyBorder="1" applyAlignment="1">
      <alignment horizontal="left"/>
    </xf>
    <xf numFmtId="0" fontId="1" fillId="2" borderId="92" xfId="0" applyFont="1" applyFill="1" applyBorder="1" applyAlignment="1">
      <alignment horizontal="left"/>
    </xf>
    <xf numFmtId="0" fontId="1" fillId="2" borderId="81" xfId="0" applyFont="1" applyFill="1" applyBorder="1" applyAlignment="1">
      <alignment horizontal="left"/>
    </xf>
    <xf numFmtId="0" fontId="1" fillId="2" borderId="106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05" xfId="0" applyFont="1" applyFill="1" applyBorder="1" applyAlignment="1">
      <alignment horizontal="left"/>
    </xf>
    <xf numFmtId="0" fontId="1" fillId="5" borderId="102" xfId="0" applyFont="1" applyFill="1" applyBorder="1" applyAlignment="1">
      <alignment horizontal="left"/>
    </xf>
    <xf numFmtId="0" fontId="1" fillId="5" borderId="107" xfId="0" applyFont="1" applyFill="1" applyBorder="1" applyAlignment="1">
      <alignment horizontal="left"/>
    </xf>
    <xf numFmtId="0" fontId="1" fillId="5" borderId="108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78" xfId="0" applyFont="1" applyFill="1" applyBorder="1" applyAlignment="1">
      <alignment horizontal="left"/>
    </xf>
    <xf numFmtId="0" fontId="1" fillId="19" borderId="109" xfId="0" applyFont="1" applyFill="1" applyBorder="1" applyAlignment="1">
      <alignment horizontal="left"/>
    </xf>
    <xf numFmtId="0" fontId="1" fillId="19" borderId="107" xfId="0" applyFont="1" applyFill="1" applyBorder="1" applyAlignment="1">
      <alignment horizontal="left"/>
    </xf>
    <xf numFmtId="0" fontId="1" fillId="19" borderId="10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4" borderId="41" xfId="0" applyNumberFormat="1" applyFont="1" applyFill="1" applyBorder="1" applyAlignment="1">
      <alignment horizontal="center"/>
    </xf>
    <xf numFmtId="0" fontId="1" fillId="8" borderId="92" xfId="0" applyFont="1" applyFill="1" applyBorder="1" applyAlignment="1">
      <alignment horizontal="left"/>
    </xf>
    <xf numFmtId="0" fontId="1" fillId="8" borderId="81" xfId="0" applyFont="1" applyFill="1" applyBorder="1" applyAlignment="1">
      <alignment horizontal="left"/>
    </xf>
    <xf numFmtId="0" fontId="1" fillId="8" borderId="9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52</xdr:row>
      <xdr:rowOff>190500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705850" y="1458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P80"/>
  <sheetViews>
    <sheetView tabSelected="1" workbookViewId="0" topLeftCell="F62">
      <selection activeCell="I67" sqref="I67:N67"/>
    </sheetView>
  </sheetViews>
  <sheetFormatPr defaultColWidth="11.421875" defaultRowHeight="12.75"/>
  <cols>
    <col min="1" max="1" width="83.57421875" style="0" customWidth="1"/>
    <col min="2" max="2" width="11.00390625" style="0" customWidth="1"/>
    <col min="7" max="7" width="14.28125" style="0" customWidth="1"/>
    <col min="8" max="8" width="11.421875" style="1" customWidth="1"/>
    <col min="9" max="9" width="57.421875" style="0" customWidth="1"/>
    <col min="10" max="10" width="12.8515625" style="0" customWidth="1"/>
    <col min="15" max="15" width="13.8515625" style="0" customWidth="1"/>
  </cols>
  <sheetData>
    <row r="1" ht="14.25" hidden="1"/>
    <row r="2" ht="21" customHeight="1" thickBot="1">
      <c r="A2" s="124" t="s">
        <v>88</v>
      </c>
    </row>
    <row r="3" spans="1:16" ht="22.5" customHeight="1">
      <c r="A3" s="290" t="s">
        <v>98</v>
      </c>
      <c r="B3" s="291"/>
      <c r="C3" s="291"/>
      <c r="D3" s="291"/>
      <c r="E3" s="291"/>
      <c r="F3" s="291"/>
      <c r="G3" s="292"/>
      <c r="H3" s="12"/>
      <c r="I3" s="281" t="s">
        <v>99</v>
      </c>
      <c r="J3" s="282"/>
      <c r="K3" s="282"/>
      <c r="L3" s="282"/>
      <c r="M3" s="282"/>
      <c r="N3" s="282"/>
      <c r="O3" s="283"/>
      <c r="P3" s="12"/>
    </row>
    <row r="4" spans="1:16" ht="22.5" customHeight="1">
      <c r="A4" s="293" t="s">
        <v>73</v>
      </c>
      <c r="B4" s="294"/>
      <c r="C4" s="294"/>
      <c r="D4" s="294"/>
      <c r="E4" s="294"/>
      <c r="F4" s="294"/>
      <c r="G4" s="295"/>
      <c r="H4" s="12"/>
      <c r="I4" s="284" t="s">
        <v>73</v>
      </c>
      <c r="J4" s="285"/>
      <c r="K4" s="285"/>
      <c r="L4" s="285"/>
      <c r="M4" s="285"/>
      <c r="N4" s="285"/>
      <c r="O4" s="286"/>
      <c r="P4" s="12"/>
    </row>
    <row r="5" spans="1:16" ht="22.5" customHeight="1" thickBot="1">
      <c r="A5" s="296" t="s">
        <v>74</v>
      </c>
      <c r="B5" s="297"/>
      <c r="C5" s="297"/>
      <c r="D5" s="297"/>
      <c r="E5" s="297"/>
      <c r="F5" s="297"/>
      <c r="G5" s="298"/>
      <c r="H5" s="12"/>
      <c r="I5" s="284" t="s">
        <v>74</v>
      </c>
      <c r="J5" s="285"/>
      <c r="K5" s="285"/>
      <c r="L5" s="285"/>
      <c r="M5" s="285"/>
      <c r="N5" s="285"/>
      <c r="O5" s="286"/>
      <c r="P5" s="12"/>
    </row>
    <row r="6" spans="1:16" ht="22.5" customHeight="1">
      <c r="A6" s="299" t="s">
        <v>87</v>
      </c>
      <c r="B6" s="300"/>
      <c r="C6" s="300"/>
      <c r="D6" s="300"/>
      <c r="E6" s="300"/>
      <c r="F6" s="300"/>
      <c r="G6" s="301"/>
      <c r="H6" s="12"/>
      <c r="I6" s="287" t="s">
        <v>91</v>
      </c>
      <c r="J6" s="288"/>
      <c r="K6" s="288"/>
      <c r="L6" s="288"/>
      <c r="M6" s="288"/>
      <c r="N6" s="288"/>
      <c r="O6" s="289"/>
      <c r="P6" s="12"/>
    </row>
    <row r="7" spans="1:16" ht="22.5" customHeight="1">
      <c r="A7" s="277" t="s">
        <v>0</v>
      </c>
      <c r="B7" s="278"/>
      <c r="C7" s="278"/>
      <c r="D7" s="278"/>
      <c r="E7" s="278"/>
      <c r="F7" s="278"/>
      <c r="G7" s="279"/>
      <c r="H7" s="12"/>
      <c r="I7" s="277" t="s">
        <v>0</v>
      </c>
      <c r="J7" s="278"/>
      <c r="K7" s="278"/>
      <c r="L7" s="278"/>
      <c r="M7" s="278"/>
      <c r="N7" s="278"/>
      <c r="O7" s="279"/>
      <c r="P7" s="12"/>
    </row>
    <row r="8" spans="1:16" ht="22.5" customHeight="1">
      <c r="A8" s="13" t="s">
        <v>1</v>
      </c>
      <c r="B8" s="280" t="s">
        <v>2</v>
      </c>
      <c r="C8" s="280"/>
      <c r="D8" s="280" t="s">
        <v>3</v>
      </c>
      <c r="E8" s="280"/>
      <c r="F8" s="280"/>
      <c r="G8" s="127" t="s">
        <v>4</v>
      </c>
      <c r="H8" s="12"/>
      <c r="I8" s="13" t="s">
        <v>1</v>
      </c>
      <c r="J8" s="280" t="s">
        <v>2</v>
      </c>
      <c r="K8" s="280"/>
      <c r="L8" s="280" t="s">
        <v>3</v>
      </c>
      <c r="M8" s="280"/>
      <c r="N8" s="280"/>
      <c r="O8" s="127" t="s">
        <v>4</v>
      </c>
      <c r="P8" s="12"/>
    </row>
    <row r="9" spans="1:16" ht="22.5" customHeight="1">
      <c r="A9" s="14"/>
      <c r="B9" s="15" t="s">
        <v>6</v>
      </c>
      <c r="C9" s="15" t="s">
        <v>5</v>
      </c>
      <c r="D9" s="16" t="s">
        <v>84</v>
      </c>
      <c r="E9" s="15" t="s">
        <v>6</v>
      </c>
      <c r="F9" s="15" t="s">
        <v>5</v>
      </c>
      <c r="G9" s="128"/>
      <c r="H9" s="12"/>
      <c r="I9" s="14"/>
      <c r="J9" s="15" t="s">
        <v>6</v>
      </c>
      <c r="K9" s="15" t="s">
        <v>5</v>
      </c>
      <c r="L9" s="16" t="s">
        <v>84</v>
      </c>
      <c r="M9" s="15" t="s">
        <v>6</v>
      </c>
      <c r="N9" s="15" t="s">
        <v>5</v>
      </c>
      <c r="O9" s="128"/>
      <c r="P9" s="12"/>
    </row>
    <row r="10" spans="1:16" ht="22.5" customHeight="1">
      <c r="A10" s="268" t="s">
        <v>7</v>
      </c>
      <c r="B10" s="269"/>
      <c r="C10" s="269"/>
      <c r="D10" s="269"/>
      <c r="E10" s="269"/>
      <c r="F10" s="269"/>
      <c r="G10" s="270"/>
      <c r="H10" s="12"/>
      <c r="I10" s="268" t="s">
        <v>7</v>
      </c>
      <c r="J10" s="269"/>
      <c r="K10" s="269"/>
      <c r="L10" s="269"/>
      <c r="M10" s="269"/>
      <c r="N10" s="269"/>
      <c r="O10" s="270"/>
      <c r="P10" s="12"/>
    </row>
    <row r="11" spans="1:16" ht="22.5" customHeight="1">
      <c r="A11" s="129" t="s">
        <v>40</v>
      </c>
      <c r="B11" s="17">
        <v>21</v>
      </c>
      <c r="C11" s="18"/>
      <c r="D11" s="19">
        <v>24.1</v>
      </c>
      <c r="E11" s="20"/>
      <c r="F11" s="21"/>
      <c r="G11" s="130">
        <f>B11*D11</f>
        <v>506.1</v>
      </c>
      <c r="H11" s="12"/>
      <c r="I11" s="129" t="s">
        <v>40</v>
      </c>
      <c r="J11" s="17">
        <v>21</v>
      </c>
      <c r="K11" s="18"/>
      <c r="L11" s="19">
        <v>24.1</v>
      </c>
      <c r="M11" s="20"/>
      <c r="N11" s="21"/>
      <c r="O11" s="130">
        <f>J11*L11</f>
        <v>506.1</v>
      </c>
      <c r="P11" s="12"/>
    </row>
    <row r="12" spans="1:16" ht="22.5" customHeight="1">
      <c r="A12" s="122" t="s">
        <v>41</v>
      </c>
      <c r="B12" s="24">
        <v>7</v>
      </c>
      <c r="C12" s="23"/>
      <c r="D12" s="25">
        <v>28.5</v>
      </c>
      <c r="E12" s="26"/>
      <c r="F12" s="27"/>
      <c r="G12" s="131">
        <f>B12*D12</f>
        <v>199.5</v>
      </c>
      <c r="H12" s="12"/>
      <c r="I12" s="122" t="s">
        <v>41</v>
      </c>
      <c r="J12" s="24">
        <v>7</v>
      </c>
      <c r="K12" s="23"/>
      <c r="L12" s="25">
        <v>28.5</v>
      </c>
      <c r="M12" s="26"/>
      <c r="N12" s="27"/>
      <c r="O12" s="131">
        <f>J12*L12</f>
        <v>199.5</v>
      </c>
      <c r="P12" s="12"/>
    </row>
    <row r="13" spans="1:16" ht="22.5" customHeight="1">
      <c r="A13" s="29" t="s">
        <v>39</v>
      </c>
      <c r="B13" s="30">
        <v>14</v>
      </c>
      <c r="C13" s="30"/>
      <c r="D13" s="30">
        <v>20</v>
      </c>
      <c r="E13" s="31"/>
      <c r="F13" s="32"/>
      <c r="G13" s="131">
        <f>B13*D13</f>
        <v>280</v>
      </c>
      <c r="H13" s="12"/>
      <c r="I13" s="29" t="s">
        <v>39</v>
      </c>
      <c r="J13" s="30">
        <v>14</v>
      </c>
      <c r="K13" s="30"/>
      <c r="L13" s="30">
        <v>20</v>
      </c>
      <c r="M13" s="31"/>
      <c r="N13" s="32"/>
      <c r="O13" s="131">
        <f>J13*L13</f>
        <v>280</v>
      </c>
      <c r="P13" s="12"/>
    </row>
    <row r="14" spans="1:16" ht="22.5" customHeight="1">
      <c r="A14" s="33" t="s">
        <v>8</v>
      </c>
      <c r="B14" s="34">
        <v>21</v>
      </c>
      <c r="C14" s="34"/>
      <c r="D14" s="35"/>
      <c r="E14" s="36">
        <v>30</v>
      </c>
      <c r="F14" s="37"/>
      <c r="G14" s="130">
        <f>B14*E14</f>
        <v>630</v>
      </c>
      <c r="H14" s="12"/>
      <c r="I14" s="33" t="s">
        <v>8</v>
      </c>
      <c r="J14" s="34">
        <v>21</v>
      </c>
      <c r="K14" s="34"/>
      <c r="L14" s="35"/>
      <c r="M14" s="36">
        <v>30</v>
      </c>
      <c r="N14" s="37"/>
      <c r="O14" s="130">
        <f>J14*M14</f>
        <v>630</v>
      </c>
      <c r="P14" s="12"/>
    </row>
    <row r="15" spans="1:16" ht="22.5" customHeight="1">
      <c r="A15" s="268" t="s">
        <v>64</v>
      </c>
      <c r="B15" s="269"/>
      <c r="C15" s="269"/>
      <c r="D15" s="269"/>
      <c r="E15" s="269"/>
      <c r="F15" s="269"/>
      <c r="G15" s="270"/>
      <c r="H15" s="12"/>
      <c r="I15" s="268" t="s">
        <v>64</v>
      </c>
      <c r="J15" s="269"/>
      <c r="K15" s="269"/>
      <c r="L15" s="269"/>
      <c r="M15" s="269"/>
      <c r="N15" s="269"/>
      <c r="O15" s="270"/>
      <c r="P15" s="12"/>
    </row>
    <row r="16" spans="1:16" ht="22.5" customHeight="1">
      <c r="A16" s="38" t="s">
        <v>60</v>
      </c>
      <c r="B16" s="39"/>
      <c r="C16" s="39"/>
      <c r="D16" s="39"/>
      <c r="E16" s="39"/>
      <c r="F16" s="40"/>
      <c r="G16" s="131">
        <f>37572*0.16</f>
        <v>6011.52</v>
      </c>
      <c r="H16" s="12"/>
      <c r="I16" s="38" t="s">
        <v>60</v>
      </c>
      <c r="J16" s="39"/>
      <c r="K16" s="39"/>
      <c r="L16" s="39"/>
      <c r="M16" s="39"/>
      <c r="N16" s="40"/>
      <c r="O16" s="131">
        <f>37572*0.16</f>
        <v>6011.52</v>
      </c>
      <c r="P16" s="12"/>
    </row>
    <row r="17" spans="1:16" ht="22.5" customHeight="1">
      <c r="A17" s="268" t="s">
        <v>10</v>
      </c>
      <c r="B17" s="269"/>
      <c r="C17" s="269"/>
      <c r="D17" s="269"/>
      <c r="E17" s="269"/>
      <c r="F17" s="269"/>
      <c r="G17" s="270"/>
      <c r="H17" s="12"/>
      <c r="I17" s="268" t="s">
        <v>10</v>
      </c>
      <c r="J17" s="269"/>
      <c r="K17" s="269"/>
      <c r="L17" s="269"/>
      <c r="M17" s="269"/>
      <c r="N17" s="269"/>
      <c r="O17" s="270"/>
      <c r="P17" s="12"/>
    </row>
    <row r="18" spans="1:16" ht="22.5" customHeight="1">
      <c r="A18" s="41" t="s">
        <v>11</v>
      </c>
      <c r="B18" s="20"/>
      <c r="C18" s="19"/>
      <c r="D18" s="19"/>
      <c r="E18" s="42"/>
      <c r="F18" s="43"/>
      <c r="G18" s="130">
        <v>500</v>
      </c>
      <c r="H18" s="12"/>
      <c r="I18" s="41" t="s">
        <v>11</v>
      </c>
      <c r="J18" s="20"/>
      <c r="K18" s="19"/>
      <c r="L18" s="19"/>
      <c r="M18" s="42"/>
      <c r="N18" s="43"/>
      <c r="O18" s="130">
        <v>500</v>
      </c>
      <c r="P18" s="12"/>
    </row>
    <row r="19" spans="1:16" ht="22.5" customHeight="1">
      <c r="A19" s="44" t="s">
        <v>8</v>
      </c>
      <c r="B19" s="32">
        <v>4</v>
      </c>
      <c r="C19" s="31">
        <v>4</v>
      </c>
      <c r="D19" s="31"/>
      <c r="E19" s="32">
        <v>30</v>
      </c>
      <c r="F19" s="45">
        <v>10</v>
      </c>
      <c r="G19" s="131">
        <f>(B19*E19)+(C19*F19)</f>
        <v>160</v>
      </c>
      <c r="H19" s="12"/>
      <c r="I19" s="44" t="s">
        <v>8</v>
      </c>
      <c r="J19" s="32">
        <v>4</v>
      </c>
      <c r="K19" s="31">
        <v>4</v>
      </c>
      <c r="L19" s="31"/>
      <c r="M19" s="32">
        <v>30</v>
      </c>
      <c r="N19" s="45">
        <v>10</v>
      </c>
      <c r="O19" s="131">
        <f>(J19*M19)+(K19*N19)</f>
        <v>160</v>
      </c>
      <c r="P19" s="12"/>
    </row>
    <row r="20" spans="1:16" ht="22.5" customHeight="1">
      <c r="A20" s="271" t="s">
        <v>12</v>
      </c>
      <c r="B20" s="272"/>
      <c r="C20" s="272"/>
      <c r="D20" s="272"/>
      <c r="E20" s="272"/>
      <c r="F20" s="272"/>
      <c r="G20" s="273"/>
      <c r="H20" s="12"/>
      <c r="I20" s="271" t="s">
        <v>12</v>
      </c>
      <c r="J20" s="272"/>
      <c r="K20" s="272"/>
      <c r="L20" s="272"/>
      <c r="M20" s="272"/>
      <c r="N20" s="272"/>
      <c r="O20" s="273"/>
      <c r="P20" s="12"/>
    </row>
    <row r="21" spans="1:16" ht="22.5" customHeight="1">
      <c r="A21" s="46" t="s">
        <v>13</v>
      </c>
      <c r="B21" s="20"/>
      <c r="C21" s="20"/>
      <c r="D21" s="20"/>
      <c r="E21" s="47"/>
      <c r="F21" s="48"/>
      <c r="G21" s="130">
        <v>1800</v>
      </c>
      <c r="H21" s="12"/>
      <c r="I21" s="46" t="s">
        <v>13</v>
      </c>
      <c r="J21" s="20"/>
      <c r="K21" s="20"/>
      <c r="L21" s="20"/>
      <c r="M21" s="47"/>
      <c r="N21" s="48"/>
      <c r="O21" s="130">
        <v>1800</v>
      </c>
      <c r="P21" s="12"/>
    </row>
    <row r="22" spans="1:16" ht="22.5" customHeight="1">
      <c r="A22" s="49" t="s">
        <v>14</v>
      </c>
      <c r="B22" s="50"/>
      <c r="C22" s="19"/>
      <c r="D22" s="19"/>
      <c r="E22" s="42"/>
      <c r="F22" s="51"/>
      <c r="G22" s="130">
        <v>1800</v>
      </c>
      <c r="H22" s="12"/>
      <c r="I22" s="49" t="s">
        <v>14</v>
      </c>
      <c r="J22" s="50"/>
      <c r="K22" s="19"/>
      <c r="L22" s="19"/>
      <c r="M22" s="42"/>
      <c r="N22" s="51"/>
      <c r="O22" s="130">
        <v>1800</v>
      </c>
      <c r="P22" s="12"/>
    </row>
    <row r="23" spans="1:16" ht="22.5" customHeight="1">
      <c r="A23" s="132" t="s">
        <v>15</v>
      </c>
      <c r="B23" s="53"/>
      <c r="C23" s="53"/>
      <c r="D23" s="53"/>
      <c r="E23" s="53"/>
      <c r="F23" s="53"/>
      <c r="G23" s="133"/>
      <c r="H23" s="12"/>
      <c r="I23" s="132" t="s">
        <v>15</v>
      </c>
      <c r="J23" s="53"/>
      <c r="K23" s="53"/>
      <c r="L23" s="53"/>
      <c r="M23" s="53"/>
      <c r="N23" s="53"/>
      <c r="O23" s="133"/>
      <c r="P23" s="12"/>
    </row>
    <row r="24" spans="1:16" ht="22.5" customHeight="1">
      <c r="A24" s="55" t="s">
        <v>16</v>
      </c>
      <c r="B24" s="30"/>
      <c r="C24" s="30"/>
      <c r="D24" s="30"/>
      <c r="E24" s="56"/>
      <c r="F24" s="57"/>
      <c r="G24" s="134">
        <v>500</v>
      </c>
      <c r="H24" s="12"/>
      <c r="I24" s="55" t="s">
        <v>16</v>
      </c>
      <c r="J24" s="30"/>
      <c r="K24" s="30"/>
      <c r="L24" s="30"/>
      <c r="M24" s="56"/>
      <c r="N24" s="57"/>
      <c r="O24" s="134">
        <v>500</v>
      </c>
      <c r="P24" s="12"/>
    </row>
    <row r="25" spans="1:16" ht="22.5" customHeight="1" thickBot="1">
      <c r="A25" s="58" t="s">
        <v>59</v>
      </c>
      <c r="B25" s="59"/>
      <c r="C25" s="59"/>
      <c r="D25" s="59"/>
      <c r="E25" s="60"/>
      <c r="F25" s="61"/>
      <c r="G25" s="135">
        <v>500</v>
      </c>
      <c r="H25" s="12"/>
      <c r="I25" s="58" t="s">
        <v>59</v>
      </c>
      <c r="J25" s="59"/>
      <c r="K25" s="59"/>
      <c r="L25" s="59"/>
      <c r="M25" s="60"/>
      <c r="N25" s="61"/>
      <c r="O25" s="135">
        <v>500</v>
      </c>
      <c r="P25" s="12"/>
    </row>
    <row r="26" spans="1:16" ht="22.5" customHeight="1" thickBot="1">
      <c r="A26" s="62" t="s">
        <v>17</v>
      </c>
      <c r="B26" s="63"/>
      <c r="C26" s="63"/>
      <c r="D26" s="63"/>
      <c r="E26" s="63"/>
      <c r="F26" s="64"/>
      <c r="G26" s="136">
        <f>SUM(G11:G25)</f>
        <v>12887.12</v>
      </c>
      <c r="H26" s="12"/>
      <c r="I26" s="62" t="s">
        <v>17</v>
      </c>
      <c r="J26" s="63"/>
      <c r="K26" s="63"/>
      <c r="L26" s="63"/>
      <c r="M26" s="63"/>
      <c r="N26" s="64"/>
      <c r="O26" s="136">
        <f>SUM(O11:O25)</f>
        <v>12887.12</v>
      </c>
      <c r="P26" s="12"/>
    </row>
    <row r="27" spans="1:16" ht="22.5" customHeight="1" thickBot="1">
      <c r="A27" s="274" t="s">
        <v>82</v>
      </c>
      <c r="B27" s="275"/>
      <c r="C27" s="275"/>
      <c r="D27" s="275"/>
      <c r="E27" s="275"/>
      <c r="F27" s="275"/>
      <c r="G27" s="276"/>
      <c r="H27" s="12"/>
      <c r="I27" s="274" t="s">
        <v>100</v>
      </c>
      <c r="J27" s="275"/>
      <c r="K27" s="275"/>
      <c r="L27" s="275"/>
      <c r="M27" s="275"/>
      <c r="N27" s="275"/>
      <c r="O27" s="276"/>
      <c r="P27" s="12"/>
    </row>
    <row r="28" spans="1:16" ht="22.5" customHeight="1">
      <c r="A28" s="65" t="s">
        <v>1</v>
      </c>
      <c r="B28" s="262" t="s">
        <v>2</v>
      </c>
      <c r="C28" s="262"/>
      <c r="D28" s="262" t="s">
        <v>3</v>
      </c>
      <c r="E28" s="262"/>
      <c r="F28" s="262"/>
      <c r="G28" s="137" t="s">
        <v>4</v>
      </c>
      <c r="H28" s="12"/>
      <c r="I28" s="65" t="s">
        <v>1</v>
      </c>
      <c r="J28" s="262" t="s">
        <v>2</v>
      </c>
      <c r="K28" s="262"/>
      <c r="L28" s="262" t="s">
        <v>3</v>
      </c>
      <c r="M28" s="262"/>
      <c r="N28" s="262"/>
      <c r="O28" s="137" t="s">
        <v>4</v>
      </c>
      <c r="P28" s="12"/>
    </row>
    <row r="29" spans="1:16" ht="22.5" customHeight="1" thickBot="1">
      <c r="A29" s="13"/>
      <c r="B29" s="15" t="s">
        <v>6</v>
      </c>
      <c r="C29" s="15" t="s">
        <v>5</v>
      </c>
      <c r="D29" s="16" t="s">
        <v>84</v>
      </c>
      <c r="E29" s="15" t="s">
        <v>6</v>
      </c>
      <c r="F29" s="15" t="s">
        <v>5</v>
      </c>
      <c r="G29" s="138"/>
      <c r="H29" s="12"/>
      <c r="I29" s="13"/>
      <c r="J29" s="15" t="s">
        <v>6</v>
      </c>
      <c r="K29" s="15" t="s">
        <v>5</v>
      </c>
      <c r="L29" s="16" t="s">
        <v>84</v>
      </c>
      <c r="M29" s="15" t="s">
        <v>6</v>
      </c>
      <c r="N29" s="15" t="s">
        <v>5</v>
      </c>
      <c r="O29" s="138"/>
      <c r="P29" s="12"/>
    </row>
    <row r="30" spans="1:16" ht="22.5" customHeight="1">
      <c r="A30" s="263" t="s">
        <v>18</v>
      </c>
      <c r="B30" s="264"/>
      <c r="C30" s="264"/>
      <c r="D30" s="264"/>
      <c r="E30" s="264"/>
      <c r="F30" s="264"/>
      <c r="G30" s="265"/>
      <c r="H30" s="12"/>
      <c r="I30" s="263" t="s">
        <v>18</v>
      </c>
      <c r="J30" s="264"/>
      <c r="K30" s="264"/>
      <c r="L30" s="264"/>
      <c r="M30" s="264"/>
      <c r="N30" s="264"/>
      <c r="O30" s="265"/>
      <c r="P30" s="12"/>
    </row>
    <row r="31" spans="1:16" ht="22.5" customHeight="1">
      <c r="A31" s="66" t="s">
        <v>19</v>
      </c>
      <c r="B31" s="67"/>
      <c r="C31" s="67"/>
      <c r="D31" s="67"/>
      <c r="E31" s="67"/>
      <c r="F31" s="68"/>
      <c r="G31" s="130">
        <v>50</v>
      </c>
      <c r="H31" s="12"/>
      <c r="I31" s="66" t="s">
        <v>19</v>
      </c>
      <c r="J31" s="67"/>
      <c r="K31" s="67"/>
      <c r="L31" s="67"/>
      <c r="M31" s="67"/>
      <c r="N31" s="68"/>
      <c r="O31" s="130">
        <v>50</v>
      </c>
      <c r="P31" s="12"/>
    </row>
    <row r="32" spans="1:16" ht="22.5" customHeight="1">
      <c r="A32" s="132" t="s">
        <v>20</v>
      </c>
      <c r="B32" s="53"/>
      <c r="C32" s="53"/>
      <c r="D32" s="53"/>
      <c r="E32" s="53"/>
      <c r="F32" s="53"/>
      <c r="G32" s="133"/>
      <c r="H32" s="12"/>
      <c r="I32" s="132" t="s">
        <v>20</v>
      </c>
      <c r="J32" s="53"/>
      <c r="K32" s="53"/>
      <c r="L32" s="53"/>
      <c r="M32" s="53"/>
      <c r="N32" s="53"/>
      <c r="O32" s="133"/>
      <c r="P32" s="12"/>
    </row>
    <row r="33" spans="1:16" ht="22.5" customHeight="1">
      <c r="A33" s="69" t="s">
        <v>43</v>
      </c>
      <c r="B33" s="70"/>
      <c r="C33" s="70"/>
      <c r="D33" s="71"/>
      <c r="E33" s="71"/>
      <c r="F33" s="72"/>
      <c r="G33" s="134">
        <v>682</v>
      </c>
      <c r="H33" s="12"/>
      <c r="I33" s="69" t="s">
        <v>43</v>
      </c>
      <c r="J33" s="70"/>
      <c r="K33" s="70"/>
      <c r="L33" s="71"/>
      <c r="M33" s="71"/>
      <c r="N33" s="72"/>
      <c r="O33" s="134">
        <v>682</v>
      </c>
      <c r="P33" s="12"/>
    </row>
    <row r="34" spans="1:16" ht="22.5" customHeight="1">
      <c r="A34" s="73" t="s">
        <v>44</v>
      </c>
      <c r="B34" s="74"/>
      <c r="C34" s="74"/>
      <c r="D34" s="75"/>
      <c r="E34" s="75"/>
      <c r="F34" s="76"/>
      <c r="G34" s="139">
        <v>2976</v>
      </c>
      <c r="H34" s="12"/>
      <c r="I34" s="73" t="s">
        <v>44</v>
      </c>
      <c r="J34" s="74"/>
      <c r="K34" s="74"/>
      <c r="L34" s="75"/>
      <c r="M34" s="75"/>
      <c r="N34" s="76"/>
      <c r="O34" s="139">
        <v>2976</v>
      </c>
      <c r="P34" s="12"/>
    </row>
    <row r="35" spans="1:16" ht="22.5" customHeight="1">
      <c r="A35" s="140"/>
      <c r="B35" s="77"/>
      <c r="C35" s="77"/>
      <c r="D35" s="25"/>
      <c r="E35" s="25"/>
      <c r="F35" s="78"/>
      <c r="G35" s="131"/>
      <c r="H35" s="125">
        <f>SUM(G33:G34)</f>
        <v>3658</v>
      </c>
      <c r="I35" s="140"/>
      <c r="J35" s="77"/>
      <c r="K35" s="77"/>
      <c r="L35" s="25"/>
      <c r="M35" s="25"/>
      <c r="N35" s="78"/>
      <c r="O35" s="131"/>
      <c r="P35" s="11">
        <f>SUM(O33:O34)</f>
        <v>3658</v>
      </c>
    </row>
    <row r="36" spans="1:16" ht="22.5" customHeight="1">
      <c r="A36" s="132" t="s">
        <v>21</v>
      </c>
      <c r="B36" s="53"/>
      <c r="C36" s="53"/>
      <c r="D36" s="53"/>
      <c r="E36" s="53"/>
      <c r="F36" s="53"/>
      <c r="G36" s="133"/>
      <c r="H36" s="12"/>
      <c r="I36" s="132" t="s">
        <v>21</v>
      </c>
      <c r="J36" s="53"/>
      <c r="K36" s="53"/>
      <c r="L36" s="53"/>
      <c r="M36" s="53"/>
      <c r="N36" s="53"/>
      <c r="O36" s="133"/>
      <c r="P36" s="12"/>
    </row>
    <row r="37" spans="1:16" ht="22.5" customHeight="1">
      <c r="A37" s="69" t="s">
        <v>22</v>
      </c>
      <c r="B37" s="71"/>
      <c r="C37" s="71"/>
      <c r="D37" s="71"/>
      <c r="E37" s="71"/>
      <c r="F37" s="72"/>
      <c r="G37" s="131">
        <v>20</v>
      </c>
      <c r="H37" s="12"/>
      <c r="I37" s="69" t="s">
        <v>22</v>
      </c>
      <c r="J37" s="71"/>
      <c r="K37" s="71"/>
      <c r="L37" s="71"/>
      <c r="M37" s="71"/>
      <c r="N37" s="72"/>
      <c r="O37" s="131">
        <v>20</v>
      </c>
      <c r="P37" s="12"/>
    </row>
    <row r="38" spans="1:16" ht="22.5" customHeight="1">
      <c r="A38" s="79" t="s">
        <v>23</v>
      </c>
      <c r="B38" s="80"/>
      <c r="C38" s="80"/>
      <c r="D38" s="80"/>
      <c r="E38" s="80"/>
      <c r="F38" s="81"/>
      <c r="G38" s="131">
        <v>500</v>
      </c>
      <c r="H38" s="12"/>
      <c r="I38" s="79" t="s">
        <v>23</v>
      </c>
      <c r="J38" s="80"/>
      <c r="K38" s="80"/>
      <c r="L38" s="80"/>
      <c r="M38" s="80"/>
      <c r="N38" s="81"/>
      <c r="O38" s="131">
        <v>500</v>
      </c>
      <c r="P38" s="12"/>
    </row>
    <row r="39" spans="1:16" ht="22.5" customHeight="1">
      <c r="A39" s="79" t="s">
        <v>45</v>
      </c>
      <c r="B39" s="82">
        <v>15.5</v>
      </c>
      <c r="C39" s="82"/>
      <c r="D39" s="82">
        <v>24.1</v>
      </c>
      <c r="E39" s="82"/>
      <c r="F39" s="27"/>
      <c r="G39" s="131">
        <f>B39*D39</f>
        <v>373.55</v>
      </c>
      <c r="H39" s="12"/>
      <c r="I39" s="79" t="s">
        <v>45</v>
      </c>
      <c r="J39" s="82">
        <v>15.5</v>
      </c>
      <c r="K39" s="82"/>
      <c r="L39" s="82">
        <v>24.1</v>
      </c>
      <c r="M39" s="82"/>
      <c r="N39" s="27"/>
      <c r="O39" s="131">
        <f>J39*L39</f>
        <v>373.55</v>
      </c>
      <c r="P39" s="12"/>
    </row>
    <row r="40" spans="1:16" ht="22.5" customHeight="1">
      <c r="A40" s="73" t="s">
        <v>46</v>
      </c>
      <c r="B40" s="31">
        <v>15.5</v>
      </c>
      <c r="C40" s="31">
        <v>104</v>
      </c>
      <c r="D40" s="31"/>
      <c r="E40" s="31">
        <v>30</v>
      </c>
      <c r="F40" s="32">
        <v>10</v>
      </c>
      <c r="G40" s="131">
        <f>(B40*E40)+(C40*F40)</f>
        <v>1505</v>
      </c>
      <c r="H40" s="12"/>
      <c r="I40" s="73" t="s">
        <v>46</v>
      </c>
      <c r="J40" s="31">
        <v>15.5</v>
      </c>
      <c r="K40" s="31">
        <v>104</v>
      </c>
      <c r="L40" s="31"/>
      <c r="M40" s="31">
        <v>30</v>
      </c>
      <c r="N40" s="32">
        <v>10</v>
      </c>
      <c r="O40" s="131">
        <f>(J40*M40)+(K40*N40)</f>
        <v>1505</v>
      </c>
      <c r="P40" s="12"/>
    </row>
    <row r="41" spans="1:16" ht="22.5" customHeight="1">
      <c r="A41" s="140"/>
      <c r="B41" s="28"/>
      <c r="C41" s="28"/>
      <c r="D41" s="28"/>
      <c r="E41" s="28"/>
      <c r="F41" s="28"/>
      <c r="G41" s="131"/>
      <c r="H41" s="125">
        <f>SUM(G37:G40)</f>
        <v>2398.55</v>
      </c>
      <c r="I41" s="140"/>
      <c r="J41" s="28"/>
      <c r="K41" s="28"/>
      <c r="L41" s="28"/>
      <c r="M41" s="28"/>
      <c r="N41" s="28"/>
      <c r="O41" s="131"/>
      <c r="P41" s="11">
        <f>SUM(O37:O40)</f>
        <v>2398.55</v>
      </c>
    </row>
    <row r="42" spans="1:16" ht="22.5" customHeight="1">
      <c r="A42" s="132" t="s">
        <v>24</v>
      </c>
      <c r="B42" s="53"/>
      <c r="C42" s="53"/>
      <c r="D42" s="53"/>
      <c r="E42" s="53"/>
      <c r="F42" s="53"/>
      <c r="G42" s="133"/>
      <c r="H42" s="12"/>
      <c r="I42" s="132" t="s">
        <v>24</v>
      </c>
      <c r="J42" s="53"/>
      <c r="K42" s="53"/>
      <c r="L42" s="53"/>
      <c r="M42" s="53"/>
      <c r="N42" s="53"/>
      <c r="O42" s="133"/>
      <c r="P42" s="12"/>
    </row>
    <row r="43" spans="1:16" ht="22.5" customHeight="1">
      <c r="A43" s="66" t="s">
        <v>25</v>
      </c>
      <c r="B43" s="67"/>
      <c r="C43" s="67">
        <v>162</v>
      </c>
      <c r="D43" s="67"/>
      <c r="E43" s="67"/>
      <c r="F43" s="67">
        <v>10</v>
      </c>
      <c r="G43" s="141">
        <f>C43*F43</f>
        <v>1620</v>
      </c>
      <c r="H43" s="154">
        <v>1620</v>
      </c>
      <c r="I43" s="66" t="s">
        <v>25</v>
      </c>
      <c r="J43" s="67"/>
      <c r="K43" s="67">
        <v>162</v>
      </c>
      <c r="L43" s="67"/>
      <c r="M43" s="67"/>
      <c r="N43" s="67">
        <v>10</v>
      </c>
      <c r="O43" s="141">
        <f>K43*N43</f>
        <v>1620</v>
      </c>
      <c r="P43" s="126">
        <v>1620</v>
      </c>
    </row>
    <row r="44" spans="1:16" ht="22.5" customHeight="1">
      <c r="A44" s="132" t="s">
        <v>26</v>
      </c>
      <c r="B44" s="53"/>
      <c r="C44" s="53"/>
      <c r="D44" s="53"/>
      <c r="E44" s="53"/>
      <c r="F44" s="53"/>
      <c r="G44" s="133"/>
      <c r="H44" s="12"/>
      <c r="I44" s="132" t="s">
        <v>26</v>
      </c>
      <c r="J44" s="53"/>
      <c r="K44" s="53"/>
      <c r="L44" s="53"/>
      <c r="M44" s="53"/>
      <c r="N44" s="53"/>
      <c r="O44" s="133"/>
      <c r="P44" s="12"/>
    </row>
    <row r="45" spans="1:16" ht="22.5" customHeight="1">
      <c r="A45" s="83" t="s">
        <v>65</v>
      </c>
      <c r="B45" s="84"/>
      <c r="C45" s="84"/>
      <c r="D45" s="85"/>
      <c r="E45" s="85"/>
      <c r="F45" s="86"/>
      <c r="G45" s="130">
        <v>1612.5</v>
      </c>
      <c r="H45" s="12"/>
      <c r="I45" s="83" t="s">
        <v>65</v>
      </c>
      <c r="J45" s="84"/>
      <c r="K45" s="84"/>
      <c r="L45" s="85"/>
      <c r="M45" s="85"/>
      <c r="N45" s="86"/>
      <c r="O45" s="130">
        <v>1612.5</v>
      </c>
      <c r="P45" s="12"/>
    </row>
    <row r="46" spans="1:16" ht="22.5" customHeight="1">
      <c r="A46" s="87" t="s">
        <v>66</v>
      </c>
      <c r="B46" s="88"/>
      <c r="C46" s="88"/>
      <c r="D46" s="89"/>
      <c r="E46" s="89"/>
      <c r="F46" s="90"/>
      <c r="G46" s="130">
        <v>860</v>
      </c>
      <c r="H46" s="12"/>
      <c r="I46" s="87" t="s">
        <v>66</v>
      </c>
      <c r="J46" s="88"/>
      <c r="K46" s="88"/>
      <c r="L46" s="89"/>
      <c r="M46" s="89"/>
      <c r="N46" s="90"/>
      <c r="O46" s="130">
        <v>860</v>
      </c>
      <c r="P46" s="12"/>
    </row>
    <row r="47" spans="1:16" ht="22.5" customHeight="1">
      <c r="A47" s="108"/>
      <c r="B47" s="92"/>
      <c r="C47" s="92"/>
      <c r="D47" s="91"/>
      <c r="E47" s="91"/>
      <c r="F47" s="91"/>
      <c r="G47" s="130"/>
      <c r="H47" s="125">
        <f>SUM(G45:G46)</f>
        <v>2472.5</v>
      </c>
      <c r="I47" s="108"/>
      <c r="J47" s="92"/>
      <c r="K47" s="92"/>
      <c r="L47" s="91"/>
      <c r="M47" s="91"/>
      <c r="N47" s="91"/>
      <c r="O47" s="130"/>
      <c r="P47" s="11">
        <f>SUM(O45:O46)</f>
        <v>2472.5</v>
      </c>
    </row>
    <row r="48" spans="1:16" ht="22.5" customHeight="1">
      <c r="A48" s="132" t="s">
        <v>27</v>
      </c>
      <c r="B48" s="53"/>
      <c r="C48" s="53"/>
      <c r="D48" s="53"/>
      <c r="E48" s="53"/>
      <c r="F48" s="53"/>
      <c r="G48" s="133"/>
      <c r="H48" s="12"/>
      <c r="I48" s="132" t="s">
        <v>27</v>
      </c>
      <c r="J48" s="53"/>
      <c r="K48" s="53"/>
      <c r="L48" s="53"/>
      <c r="M48" s="53"/>
      <c r="N48" s="53"/>
      <c r="O48" s="133"/>
      <c r="P48" s="12"/>
    </row>
    <row r="49" spans="1:16" ht="22.5" customHeight="1">
      <c r="A49" s="93" t="s">
        <v>48</v>
      </c>
      <c r="B49" s="67"/>
      <c r="C49" s="85">
        <v>21</v>
      </c>
      <c r="D49" s="85">
        <v>6.7</v>
      </c>
      <c r="E49" s="85"/>
      <c r="F49" s="86"/>
      <c r="G49" s="130">
        <f>C49*D49</f>
        <v>140.70000000000002</v>
      </c>
      <c r="H49" s="12"/>
      <c r="I49" s="93" t="s">
        <v>48</v>
      </c>
      <c r="J49" s="67"/>
      <c r="K49" s="85">
        <v>21</v>
      </c>
      <c r="L49" s="85">
        <v>6.7</v>
      </c>
      <c r="M49" s="85"/>
      <c r="N49" s="86"/>
      <c r="O49" s="130">
        <f>K49*L49</f>
        <v>140.70000000000002</v>
      </c>
      <c r="P49" s="12"/>
    </row>
    <row r="50" spans="1:16" ht="22.5" customHeight="1">
      <c r="A50" s="94" t="s">
        <v>28</v>
      </c>
      <c r="B50" s="23"/>
      <c r="C50" s="95">
        <v>86</v>
      </c>
      <c r="D50" s="96"/>
      <c r="E50" s="96"/>
      <c r="F50" s="97">
        <v>10</v>
      </c>
      <c r="G50" s="131">
        <f>C50*F50</f>
        <v>860</v>
      </c>
      <c r="H50" s="12"/>
      <c r="I50" s="94" t="s">
        <v>28</v>
      </c>
      <c r="J50" s="23"/>
      <c r="K50" s="95">
        <v>86</v>
      </c>
      <c r="L50" s="96"/>
      <c r="M50" s="96"/>
      <c r="N50" s="97">
        <v>10</v>
      </c>
      <c r="O50" s="131">
        <f>K50*N50</f>
        <v>860</v>
      </c>
      <c r="P50" s="12"/>
    </row>
    <row r="51" spans="1:16" ht="22.5" customHeight="1">
      <c r="A51" s="98" t="s">
        <v>47</v>
      </c>
      <c r="B51" s="99"/>
      <c r="C51" s="100">
        <v>31</v>
      </c>
      <c r="D51" s="101"/>
      <c r="E51" s="101"/>
      <c r="F51" s="101">
        <v>10</v>
      </c>
      <c r="G51" s="142">
        <f>C51*F51</f>
        <v>310</v>
      </c>
      <c r="H51" s="12"/>
      <c r="I51" s="98" t="s">
        <v>47</v>
      </c>
      <c r="J51" s="99"/>
      <c r="K51" s="100">
        <v>31</v>
      </c>
      <c r="L51" s="101"/>
      <c r="M51" s="101"/>
      <c r="N51" s="101">
        <v>10</v>
      </c>
      <c r="O51" s="142">
        <f>K51*N51</f>
        <v>310</v>
      </c>
      <c r="P51" s="12"/>
    </row>
    <row r="52" spans="1:16" ht="22.5" customHeight="1">
      <c r="A52" s="108"/>
      <c r="B52" s="92"/>
      <c r="C52" s="91"/>
      <c r="D52" s="25"/>
      <c r="E52" s="25"/>
      <c r="F52" s="25"/>
      <c r="G52" s="131"/>
      <c r="H52" s="125">
        <f>SUM(G49:G51)</f>
        <v>1310.7</v>
      </c>
      <c r="I52" s="108"/>
      <c r="J52" s="92"/>
      <c r="K52" s="91"/>
      <c r="L52" s="25"/>
      <c r="M52" s="25"/>
      <c r="N52" s="25"/>
      <c r="O52" s="131"/>
      <c r="P52" s="11">
        <f>SUM(O49:O51)</f>
        <v>1310.7</v>
      </c>
    </row>
    <row r="53" spans="1:16" ht="22.5" customHeight="1">
      <c r="A53" s="132" t="s">
        <v>29</v>
      </c>
      <c r="B53" s="53"/>
      <c r="C53" s="53"/>
      <c r="D53" s="53"/>
      <c r="E53" s="53"/>
      <c r="F53" s="53"/>
      <c r="G53" s="133"/>
      <c r="H53" s="12"/>
      <c r="I53" s="132" t="s">
        <v>29</v>
      </c>
      <c r="J53" s="53"/>
      <c r="K53" s="53"/>
      <c r="L53" s="53"/>
      <c r="M53" s="53"/>
      <c r="N53" s="53"/>
      <c r="O53" s="133"/>
      <c r="P53" s="12"/>
    </row>
    <row r="54" spans="1:16" ht="22.5" customHeight="1">
      <c r="A54" s="102" t="s">
        <v>30</v>
      </c>
      <c r="B54" s="103"/>
      <c r="C54" s="104">
        <v>20.6</v>
      </c>
      <c r="D54" s="104"/>
      <c r="E54" s="104"/>
      <c r="F54" s="104">
        <v>10</v>
      </c>
      <c r="G54" s="143">
        <f>C54*F54</f>
        <v>206</v>
      </c>
      <c r="H54" s="155">
        <v>206</v>
      </c>
      <c r="I54" s="102" t="s">
        <v>30</v>
      </c>
      <c r="J54" s="103"/>
      <c r="K54" s="104">
        <v>20.6</v>
      </c>
      <c r="L54" s="104"/>
      <c r="M54" s="104"/>
      <c r="N54" s="104">
        <v>10</v>
      </c>
      <c r="O54" s="143">
        <f>K54*N54</f>
        <v>206</v>
      </c>
      <c r="P54" s="10">
        <v>206</v>
      </c>
    </row>
    <row r="55" spans="1:16" ht="22.5" customHeight="1">
      <c r="A55" s="132" t="s">
        <v>31</v>
      </c>
      <c r="B55" s="53"/>
      <c r="C55" s="53"/>
      <c r="D55" s="53"/>
      <c r="E55" s="53"/>
      <c r="F55" s="53"/>
      <c r="G55" s="133"/>
      <c r="H55" s="12"/>
      <c r="I55" s="132" t="s">
        <v>31</v>
      </c>
      <c r="J55" s="53"/>
      <c r="K55" s="53"/>
      <c r="L55" s="53"/>
      <c r="M55" s="53"/>
      <c r="N55" s="53"/>
      <c r="O55" s="133"/>
      <c r="P55" s="12"/>
    </row>
    <row r="56" spans="1:16" ht="22.5" customHeight="1">
      <c r="A56" s="83" t="s">
        <v>32</v>
      </c>
      <c r="B56" s="20">
        <v>2.4</v>
      </c>
      <c r="C56" s="105"/>
      <c r="D56" s="20"/>
      <c r="E56" s="20">
        <v>30</v>
      </c>
      <c r="F56" s="21"/>
      <c r="G56" s="144">
        <f>B56*E56</f>
        <v>72</v>
      </c>
      <c r="H56" s="12"/>
      <c r="I56" s="83" t="s">
        <v>32</v>
      </c>
      <c r="J56" s="20">
        <v>2.4</v>
      </c>
      <c r="K56" s="105"/>
      <c r="L56" s="20"/>
      <c r="M56" s="20">
        <v>30</v>
      </c>
      <c r="N56" s="21"/>
      <c r="O56" s="144">
        <f>J56*M56</f>
        <v>72</v>
      </c>
      <c r="P56" s="12"/>
    </row>
    <row r="57" spans="1:16" ht="22.5" customHeight="1">
      <c r="A57" s="94" t="s">
        <v>33</v>
      </c>
      <c r="B57" s="106"/>
      <c r="C57" s="36">
        <v>83</v>
      </c>
      <c r="D57" s="34"/>
      <c r="E57" s="34"/>
      <c r="F57" s="107">
        <v>10</v>
      </c>
      <c r="G57" s="131">
        <f>C57*F57</f>
        <v>830</v>
      </c>
      <c r="H57" s="12"/>
      <c r="I57" s="94" t="s">
        <v>33</v>
      </c>
      <c r="J57" s="106"/>
      <c r="K57" s="36">
        <v>83</v>
      </c>
      <c r="L57" s="34"/>
      <c r="M57" s="34"/>
      <c r="N57" s="107">
        <v>10</v>
      </c>
      <c r="O57" s="131">
        <f>K57*N57</f>
        <v>830</v>
      </c>
      <c r="P57" s="12"/>
    </row>
    <row r="58" spans="1:16" ht="22.5" customHeight="1">
      <c r="A58" s="108" t="s">
        <v>71</v>
      </c>
      <c r="B58" s="109"/>
      <c r="C58" s="22"/>
      <c r="D58" s="28"/>
      <c r="E58" s="28"/>
      <c r="F58" s="110"/>
      <c r="G58" s="131"/>
      <c r="H58" s="12"/>
      <c r="I58" s="108" t="s">
        <v>71</v>
      </c>
      <c r="J58" s="109"/>
      <c r="K58" s="22"/>
      <c r="L58" s="28"/>
      <c r="M58" s="28"/>
      <c r="N58" s="110"/>
      <c r="O58" s="131"/>
      <c r="P58" s="12"/>
    </row>
    <row r="59" spans="1:16" ht="22.5" customHeight="1">
      <c r="A59" s="108" t="s">
        <v>35</v>
      </c>
      <c r="B59" s="22">
        <v>6.9</v>
      </c>
      <c r="C59" s="22"/>
      <c r="D59" s="28"/>
      <c r="E59" s="28">
        <v>30</v>
      </c>
      <c r="F59" s="110"/>
      <c r="G59" s="131">
        <f>B59*E59</f>
        <v>207</v>
      </c>
      <c r="H59" s="12"/>
      <c r="I59" s="108" t="s">
        <v>35</v>
      </c>
      <c r="J59" s="22">
        <v>6.9</v>
      </c>
      <c r="K59" s="22"/>
      <c r="L59" s="28"/>
      <c r="M59" s="28">
        <v>30</v>
      </c>
      <c r="N59" s="110"/>
      <c r="O59" s="131">
        <f>J59*M59</f>
        <v>207</v>
      </c>
      <c r="P59" s="12"/>
    </row>
    <row r="60" spans="1:16" ht="22.5" customHeight="1">
      <c r="A60" s="108" t="s">
        <v>49</v>
      </c>
      <c r="B60" s="22">
        <v>6.9</v>
      </c>
      <c r="C60" s="22"/>
      <c r="D60" s="28">
        <v>24.1</v>
      </c>
      <c r="E60" s="28"/>
      <c r="F60" s="110"/>
      <c r="G60" s="131">
        <f>B60*D60</f>
        <v>166.29000000000002</v>
      </c>
      <c r="H60" s="12"/>
      <c r="I60" s="108" t="s">
        <v>49</v>
      </c>
      <c r="J60" s="22">
        <v>6.9</v>
      </c>
      <c r="K60" s="22"/>
      <c r="L60" s="28">
        <v>24.1</v>
      </c>
      <c r="M60" s="28"/>
      <c r="N60" s="110"/>
      <c r="O60" s="131">
        <f>J60*L60</f>
        <v>166.29000000000002</v>
      </c>
      <c r="P60" s="12"/>
    </row>
    <row r="61" spans="1:16" ht="22.5" customHeight="1">
      <c r="A61" s="98" t="s">
        <v>36</v>
      </c>
      <c r="B61" s="111">
        <v>6.9</v>
      </c>
      <c r="C61" s="111"/>
      <c r="D61" s="111">
        <v>20.7</v>
      </c>
      <c r="E61" s="111"/>
      <c r="F61" s="111"/>
      <c r="G61" s="130">
        <f>B61*D61</f>
        <v>142.83</v>
      </c>
      <c r="H61" s="12"/>
      <c r="I61" s="98" t="s">
        <v>36</v>
      </c>
      <c r="J61" s="111">
        <v>6.9</v>
      </c>
      <c r="K61" s="111"/>
      <c r="L61" s="111">
        <v>20.7</v>
      </c>
      <c r="M61" s="111"/>
      <c r="N61" s="111"/>
      <c r="O61" s="130">
        <f>J61*L61</f>
        <v>142.83</v>
      </c>
      <c r="P61" s="12"/>
    </row>
    <row r="62" spans="1:16" ht="22.5" customHeight="1">
      <c r="A62" s="108"/>
      <c r="B62" s="22"/>
      <c r="C62" s="22"/>
      <c r="D62" s="22"/>
      <c r="E62" s="22"/>
      <c r="F62" s="22"/>
      <c r="G62" s="130"/>
      <c r="H62" s="125">
        <f>SUM(G56:G61)</f>
        <v>1418.12</v>
      </c>
      <c r="I62" s="108"/>
      <c r="J62" s="22"/>
      <c r="K62" s="22"/>
      <c r="L62" s="22"/>
      <c r="M62" s="22"/>
      <c r="N62" s="22"/>
      <c r="O62" s="130"/>
      <c r="P62" s="11">
        <f>SUM(O56:O61)</f>
        <v>1418.12</v>
      </c>
    </row>
    <row r="63" spans="1:16" ht="22.5" customHeight="1">
      <c r="A63" s="132" t="s">
        <v>34</v>
      </c>
      <c r="B63" s="53"/>
      <c r="C63" s="53"/>
      <c r="D63" s="53"/>
      <c r="E63" s="53"/>
      <c r="F63" s="53"/>
      <c r="G63" s="133"/>
      <c r="H63" s="12"/>
      <c r="I63" s="132" t="s">
        <v>34</v>
      </c>
      <c r="J63" s="53"/>
      <c r="K63" s="53"/>
      <c r="L63" s="53"/>
      <c r="M63" s="53"/>
      <c r="N63" s="53"/>
      <c r="O63" s="133"/>
      <c r="P63" s="12"/>
    </row>
    <row r="64" spans="1:16" ht="22.5" customHeight="1">
      <c r="A64" s="108" t="s">
        <v>32</v>
      </c>
      <c r="B64" s="91">
        <v>2.4</v>
      </c>
      <c r="C64" s="92"/>
      <c r="D64" s="91"/>
      <c r="E64" s="91">
        <v>30</v>
      </c>
      <c r="F64" s="91"/>
      <c r="G64" s="130">
        <f>2.4*30</f>
        <v>72</v>
      </c>
      <c r="H64" s="12"/>
      <c r="I64" s="108" t="s">
        <v>32</v>
      </c>
      <c r="J64" s="91">
        <v>2.4</v>
      </c>
      <c r="K64" s="92"/>
      <c r="L64" s="91"/>
      <c r="M64" s="91">
        <v>30</v>
      </c>
      <c r="N64" s="91"/>
      <c r="O64" s="130">
        <f>2.4*30</f>
        <v>72</v>
      </c>
      <c r="P64" s="12"/>
    </row>
    <row r="65" spans="1:16" ht="22.5" customHeight="1">
      <c r="A65" s="108" t="s">
        <v>67</v>
      </c>
      <c r="B65" s="112"/>
      <c r="C65" s="22">
        <v>62</v>
      </c>
      <c r="D65" s="22"/>
      <c r="E65" s="22"/>
      <c r="F65" s="22">
        <v>10</v>
      </c>
      <c r="G65" s="130">
        <f>C65*F65</f>
        <v>620</v>
      </c>
      <c r="H65" s="12"/>
      <c r="I65" s="108" t="s">
        <v>67</v>
      </c>
      <c r="J65" s="112"/>
      <c r="K65" s="22">
        <v>62</v>
      </c>
      <c r="L65" s="22"/>
      <c r="M65" s="22"/>
      <c r="N65" s="22">
        <v>10</v>
      </c>
      <c r="O65" s="130">
        <f>K65*N65</f>
        <v>620</v>
      </c>
      <c r="P65" s="12"/>
    </row>
    <row r="66" spans="1:16" ht="22.5" customHeight="1">
      <c r="A66" s="266" t="s">
        <v>82</v>
      </c>
      <c r="B66" s="267"/>
      <c r="C66" s="267"/>
      <c r="D66" s="267"/>
      <c r="E66" s="267"/>
      <c r="F66" s="267"/>
      <c r="G66" s="145">
        <f>SUM(G31:G65)</f>
        <v>13825.87</v>
      </c>
      <c r="H66" s="12"/>
      <c r="I66" s="266" t="s">
        <v>100</v>
      </c>
      <c r="J66" s="267"/>
      <c r="K66" s="267"/>
      <c r="L66" s="267"/>
      <c r="M66" s="267"/>
      <c r="N66" s="267"/>
      <c r="O66" s="145">
        <f>SUM(O31:O65)</f>
        <v>13825.87</v>
      </c>
      <c r="P66" s="12"/>
    </row>
    <row r="67" spans="1:16" ht="22.5" customHeight="1" thickBot="1">
      <c r="A67" s="254" t="s">
        <v>83</v>
      </c>
      <c r="B67" s="255"/>
      <c r="C67" s="255"/>
      <c r="D67" s="255"/>
      <c r="E67" s="255"/>
      <c r="F67" s="255"/>
      <c r="G67" s="146">
        <f>G26+G66</f>
        <v>26712.99</v>
      </c>
      <c r="H67" s="12"/>
      <c r="I67" s="254" t="s">
        <v>101</v>
      </c>
      <c r="J67" s="255"/>
      <c r="K67" s="255"/>
      <c r="L67" s="255"/>
      <c r="M67" s="255"/>
      <c r="N67" s="255"/>
      <c r="O67" s="146">
        <f>O26+O66</f>
        <v>26712.99</v>
      </c>
      <c r="P67" s="12"/>
    </row>
    <row r="68" spans="1:16" ht="22.5" customHeight="1">
      <c r="A68" s="256" t="s">
        <v>89</v>
      </c>
      <c r="B68" s="257"/>
      <c r="C68" s="257"/>
      <c r="D68" s="257"/>
      <c r="E68" s="257"/>
      <c r="F68" s="257"/>
      <c r="G68" s="258"/>
      <c r="H68" s="12"/>
      <c r="I68" s="256" t="s">
        <v>89</v>
      </c>
      <c r="J68" s="257"/>
      <c r="K68" s="257"/>
      <c r="L68" s="257"/>
      <c r="M68" s="257"/>
      <c r="N68" s="257"/>
      <c r="O68" s="258"/>
      <c r="P68" s="12"/>
    </row>
    <row r="69" spans="1:16" ht="22.5" customHeight="1">
      <c r="A69" s="113" t="s">
        <v>62</v>
      </c>
      <c r="B69" s="114">
        <v>1820</v>
      </c>
      <c r="C69" s="114"/>
      <c r="D69" s="114"/>
      <c r="E69" s="114"/>
      <c r="F69" s="114">
        <v>10</v>
      </c>
      <c r="G69" s="147">
        <f>B69*F69</f>
        <v>18200</v>
      </c>
      <c r="H69" s="12"/>
      <c r="I69" s="113" t="s">
        <v>62</v>
      </c>
      <c r="J69" s="114">
        <v>1820</v>
      </c>
      <c r="K69" s="114"/>
      <c r="L69" s="114"/>
      <c r="M69" s="114"/>
      <c r="N69" s="114">
        <v>10</v>
      </c>
      <c r="O69" s="147">
        <f>J69*N69</f>
        <v>18200</v>
      </c>
      <c r="P69" s="12"/>
    </row>
    <row r="70" spans="1:16" ht="22.5" customHeight="1">
      <c r="A70" s="115" t="s">
        <v>63</v>
      </c>
      <c r="B70" s="111">
        <v>10920</v>
      </c>
      <c r="C70" s="111"/>
      <c r="D70" s="111"/>
      <c r="E70" s="111"/>
      <c r="F70" s="111"/>
      <c r="G70" s="148">
        <f>B70*0.2</f>
        <v>2184</v>
      </c>
      <c r="H70" s="12"/>
      <c r="I70" s="115" t="s">
        <v>63</v>
      </c>
      <c r="J70" s="111">
        <v>10920</v>
      </c>
      <c r="K70" s="111"/>
      <c r="L70" s="111"/>
      <c r="M70" s="111"/>
      <c r="N70" s="111"/>
      <c r="O70" s="148">
        <f>J70*0.2</f>
        <v>2184</v>
      </c>
      <c r="P70" s="12"/>
    </row>
    <row r="71" spans="1:16" ht="22.5" customHeight="1">
      <c r="A71" s="116" t="s">
        <v>37</v>
      </c>
      <c r="B71" s="22">
        <v>45537.26</v>
      </c>
      <c r="C71" s="22"/>
      <c r="D71" s="22"/>
      <c r="E71" s="22"/>
      <c r="F71" s="22"/>
      <c r="G71" s="130">
        <f>(B71*8)/100</f>
        <v>3642.9808000000003</v>
      </c>
      <c r="H71" s="12"/>
      <c r="I71" s="116" t="s">
        <v>37</v>
      </c>
      <c r="J71" s="22">
        <v>28855.3</v>
      </c>
      <c r="K71" s="22"/>
      <c r="L71" s="22"/>
      <c r="M71" s="22"/>
      <c r="N71" s="22"/>
      <c r="O71" s="130">
        <v>2308.42</v>
      </c>
      <c r="P71" s="12"/>
    </row>
    <row r="72" spans="1:16" ht="22.5" customHeight="1">
      <c r="A72" s="116" t="s">
        <v>38</v>
      </c>
      <c r="B72" s="22">
        <v>4769.14</v>
      </c>
      <c r="C72" s="22"/>
      <c r="D72" s="22"/>
      <c r="E72" s="22"/>
      <c r="F72" s="22"/>
      <c r="G72" s="130">
        <f>(B72*8)/100</f>
        <v>381.5312</v>
      </c>
      <c r="H72" s="12"/>
      <c r="I72" s="116" t="s">
        <v>38</v>
      </c>
      <c r="J72" s="22">
        <v>3045.84</v>
      </c>
      <c r="K72" s="22"/>
      <c r="L72" s="22"/>
      <c r="M72" s="22"/>
      <c r="N72" s="22"/>
      <c r="O72" s="130">
        <v>243.67</v>
      </c>
      <c r="P72" s="12"/>
    </row>
    <row r="73" spans="1:16" ht="22.5" customHeight="1" thickBot="1">
      <c r="A73" s="259" t="s">
        <v>75</v>
      </c>
      <c r="B73" s="260"/>
      <c r="C73" s="260"/>
      <c r="D73" s="260"/>
      <c r="E73" s="260"/>
      <c r="F73" s="261"/>
      <c r="G73" s="149">
        <f>SUM(G69:G72)</f>
        <v>24408.512000000002</v>
      </c>
      <c r="H73" s="12"/>
      <c r="I73" s="259" t="s">
        <v>75</v>
      </c>
      <c r="J73" s="260"/>
      <c r="K73" s="260"/>
      <c r="L73" s="260"/>
      <c r="M73" s="260"/>
      <c r="N73" s="261"/>
      <c r="O73" s="149">
        <f>SUM(O69:O72)</f>
        <v>22936.089999999997</v>
      </c>
      <c r="P73" s="12"/>
    </row>
    <row r="74" spans="1:16" ht="22.5" customHeight="1" thickBot="1">
      <c r="A74" s="245" t="s">
        <v>90</v>
      </c>
      <c r="B74" s="246"/>
      <c r="C74" s="246"/>
      <c r="D74" s="246"/>
      <c r="E74" s="246"/>
      <c r="F74" s="247"/>
      <c r="G74" s="150">
        <f>G67+G73</f>
        <v>51121.50200000001</v>
      </c>
      <c r="H74" s="12"/>
      <c r="I74" s="245" t="s">
        <v>90</v>
      </c>
      <c r="J74" s="246"/>
      <c r="K74" s="246"/>
      <c r="L74" s="246"/>
      <c r="M74" s="246"/>
      <c r="N74" s="247"/>
      <c r="O74" s="150">
        <f>O67+O73</f>
        <v>49649.08</v>
      </c>
      <c r="P74" s="12"/>
    </row>
    <row r="75" spans="1:16" ht="22.5" customHeight="1" thickBot="1">
      <c r="A75" s="117" t="s">
        <v>76</v>
      </c>
      <c r="B75" s="118"/>
      <c r="C75" s="118"/>
      <c r="D75" s="118"/>
      <c r="E75" s="118"/>
      <c r="F75" s="118"/>
      <c r="G75" s="151"/>
      <c r="H75" s="12"/>
      <c r="I75" s="117" t="s">
        <v>76</v>
      </c>
      <c r="J75" s="118"/>
      <c r="K75" s="118"/>
      <c r="L75" s="118"/>
      <c r="M75" s="118"/>
      <c r="N75" s="118"/>
      <c r="O75" s="151"/>
      <c r="P75" s="12"/>
    </row>
    <row r="76" spans="1:16" ht="22.5" customHeight="1">
      <c r="A76" s="119" t="s">
        <v>77</v>
      </c>
      <c r="B76" s="120"/>
      <c r="C76" s="120"/>
      <c r="D76" s="121"/>
      <c r="E76" s="121"/>
      <c r="F76" s="121"/>
      <c r="G76" s="130">
        <v>45537.26</v>
      </c>
      <c r="H76" s="12"/>
      <c r="I76" s="119" t="s">
        <v>77</v>
      </c>
      <c r="J76" s="120"/>
      <c r="K76" s="120"/>
      <c r="L76" s="121"/>
      <c r="M76" s="121"/>
      <c r="N76" s="121"/>
      <c r="O76" s="130">
        <v>28855.3</v>
      </c>
      <c r="P76" s="12"/>
    </row>
    <row r="77" spans="1:16" ht="22.5" customHeight="1">
      <c r="A77" s="122" t="s">
        <v>78</v>
      </c>
      <c r="B77" s="23"/>
      <c r="C77" s="23"/>
      <c r="D77" s="23"/>
      <c r="E77" s="23"/>
      <c r="F77" s="23"/>
      <c r="G77" s="130">
        <v>4769.14</v>
      </c>
      <c r="H77" s="12"/>
      <c r="I77" s="122" t="s">
        <v>78</v>
      </c>
      <c r="J77" s="23"/>
      <c r="K77" s="23"/>
      <c r="L77" s="23"/>
      <c r="M77" s="23"/>
      <c r="N77" s="23"/>
      <c r="O77" s="130">
        <v>3045.84</v>
      </c>
      <c r="P77" s="12"/>
    </row>
    <row r="78" spans="1:16" ht="22.5" customHeight="1" thickBot="1">
      <c r="A78" s="248" t="s">
        <v>79</v>
      </c>
      <c r="B78" s="249"/>
      <c r="C78" s="249"/>
      <c r="D78" s="249"/>
      <c r="E78" s="249"/>
      <c r="F78" s="250"/>
      <c r="G78" s="152">
        <f>SUM(G76:G77)</f>
        <v>50306.4</v>
      </c>
      <c r="H78" s="12"/>
      <c r="I78" s="248" t="s">
        <v>79</v>
      </c>
      <c r="J78" s="249"/>
      <c r="K78" s="249"/>
      <c r="L78" s="249"/>
      <c r="M78" s="249"/>
      <c r="N78" s="250"/>
      <c r="O78" s="152">
        <f>SUM(O76:O77)</f>
        <v>31901.14</v>
      </c>
      <c r="P78" s="12"/>
    </row>
    <row r="79" spans="1:16" ht="22.5" customHeight="1" thickBot="1">
      <c r="A79" s="251" t="s">
        <v>80</v>
      </c>
      <c r="B79" s="252"/>
      <c r="C79" s="252"/>
      <c r="D79" s="252"/>
      <c r="E79" s="252"/>
      <c r="F79" s="253"/>
      <c r="G79" s="153">
        <f>G78-G74</f>
        <v>-815.1020000000062</v>
      </c>
      <c r="H79" s="12"/>
      <c r="I79" s="251" t="s">
        <v>80</v>
      </c>
      <c r="J79" s="252"/>
      <c r="K79" s="252"/>
      <c r="L79" s="252"/>
      <c r="M79" s="252"/>
      <c r="N79" s="253"/>
      <c r="O79" s="153">
        <f>O78-O74</f>
        <v>-17747.940000000002</v>
      </c>
      <c r="P79" s="12"/>
    </row>
    <row r="80" ht="14.25">
      <c r="A80" s="179" t="s">
        <v>92</v>
      </c>
    </row>
  </sheetData>
  <mergeCells count="44">
    <mergeCell ref="A30:G30"/>
    <mergeCell ref="A74:F74"/>
    <mergeCell ref="A78:F78"/>
    <mergeCell ref="A79:F79"/>
    <mergeCell ref="A66:F66"/>
    <mergeCell ref="A67:F67"/>
    <mergeCell ref="A68:G68"/>
    <mergeCell ref="A73:F73"/>
    <mergeCell ref="B8:C8"/>
    <mergeCell ref="D8:F8"/>
    <mergeCell ref="A10:G10"/>
    <mergeCell ref="B28:C28"/>
    <mergeCell ref="D28:F28"/>
    <mergeCell ref="A27:G27"/>
    <mergeCell ref="A20:G20"/>
    <mergeCell ref="A15:G15"/>
    <mergeCell ref="A17:G17"/>
    <mergeCell ref="A3:G3"/>
    <mergeCell ref="A4:G4"/>
    <mergeCell ref="A5:G5"/>
    <mergeCell ref="A7:G7"/>
    <mergeCell ref="A6:G6"/>
    <mergeCell ref="I3:O3"/>
    <mergeCell ref="I4:O4"/>
    <mergeCell ref="I5:O5"/>
    <mergeCell ref="I6:O6"/>
    <mergeCell ref="I7:O7"/>
    <mergeCell ref="J8:K8"/>
    <mergeCell ref="L8:N8"/>
    <mergeCell ref="I10:O10"/>
    <mergeCell ref="I15:O15"/>
    <mergeCell ref="I17:O17"/>
    <mergeCell ref="I20:O20"/>
    <mergeCell ref="I27:O27"/>
    <mergeCell ref="J28:K28"/>
    <mergeCell ref="L28:N28"/>
    <mergeCell ref="I30:O30"/>
    <mergeCell ref="I66:N66"/>
    <mergeCell ref="I74:N74"/>
    <mergeCell ref="I78:N78"/>
    <mergeCell ref="I79:N79"/>
    <mergeCell ref="I67:N67"/>
    <mergeCell ref="I68:O68"/>
    <mergeCell ref="I73:N73"/>
  </mergeCells>
  <printOptions/>
  <pageMargins left="0.51" right="0.27" top="0.28" bottom="0.3" header="0.4921259845" footer="0.19"/>
  <pageSetup fitToHeight="1" fitToWidth="1" horizontalDpi="600" verticalDpi="600" orientation="portrait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X80"/>
  <sheetViews>
    <sheetView workbookViewId="0" topLeftCell="G68">
      <selection activeCell="I14" sqref="I14"/>
    </sheetView>
  </sheetViews>
  <sheetFormatPr defaultColWidth="11.421875" defaultRowHeight="12.75"/>
  <cols>
    <col min="1" max="1" width="83.57421875" style="0" customWidth="1"/>
    <col min="2" max="2" width="12.57421875" style="0" bestFit="1" customWidth="1"/>
    <col min="7" max="7" width="18.00390625" style="0" customWidth="1"/>
    <col min="9" max="9" width="67.421875" style="0" customWidth="1"/>
    <col min="15" max="15" width="23.140625" style="0" customWidth="1"/>
  </cols>
  <sheetData>
    <row r="1" ht="12.75" hidden="1"/>
    <row r="2" spans="1:9" ht="23.25" customHeight="1" thickBot="1">
      <c r="A2" s="181" t="s">
        <v>104</v>
      </c>
      <c r="I2" s="181" t="s">
        <v>104</v>
      </c>
    </row>
    <row r="3" spans="1:16" ht="22.5" customHeight="1">
      <c r="A3" s="290" t="s">
        <v>97</v>
      </c>
      <c r="B3" s="291"/>
      <c r="C3" s="291"/>
      <c r="D3" s="291"/>
      <c r="E3" s="291"/>
      <c r="F3" s="291"/>
      <c r="G3" s="292"/>
      <c r="H3" s="8"/>
      <c r="I3" s="290" t="s">
        <v>96</v>
      </c>
      <c r="J3" s="291"/>
      <c r="K3" s="291"/>
      <c r="L3" s="291"/>
      <c r="M3" s="291"/>
      <c r="N3" s="291"/>
      <c r="O3" s="292"/>
      <c r="P3" s="8"/>
    </row>
    <row r="4" spans="1:16" ht="22.5" customHeight="1">
      <c r="A4" s="305" t="s">
        <v>73</v>
      </c>
      <c r="B4" s="306"/>
      <c r="C4" s="306"/>
      <c r="D4" s="306"/>
      <c r="E4" s="306"/>
      <c r="F4" s="306"/>
      <c r="G4" s="307"/>
      <c r="H4" s="8"/>
      <c r="I4" s="305" t="s">
        <v>73</v>
      </c>
      <c r="J4" s="306"/>
      <c r="K4" s="306"/>
      <c r="L4" s="306"/>
      <c r="M4" s="306"/>
      <c r="N4" s="306"/>
      <c r="O4" s="307"/>
      <c r="P4" s="8"/>
    </row>
    <row r="5" spans="1:16" ht="22.5" customHeight="1" thickBot="1">
      <c r="A5" s="296" t="s">
        <v>74</v>
      </c>
      <c r="B5" s="297"/>
      <c r="C5" s="297"/>
      <c r="D5" s="297"/>
      <c r="E5" s="297"/>
      <c r="F5" s="297"/>
      <c r="G5" s="298"/>
      <c r="H5" s="8"/>
      <c r="I5" s="296" t="s">
        <v>74</v>
      </c>
      <c r="J5" s="297"/>
      <c r="K5" s="297"/>
      <c r="L5" s="297"/>
      <c r="M5" s="297"/>
      <c r="N5" s="297"/>
      <c r="O5" s="298"/>
      <c r="P5" s="8"/>
    </row>
    <row r="6" spans="1:16" ht="22.5" customHeight="1">
      <c r="A6" s="308" t="s">
        <v>0</v>
      </c>
      <c r="B6" s="309"/>
      <c r="C6" s="309"/>
      <c r="D6" s="309"/>
      <c r="E6" s="309"/>
      <c r="F6" s="309"/>
      <c r="G6" s="310"/>
      <c r="H6" s="8"/>
      <c r="I6" s="308" t="s">
        <v>0</v>
      </c>
      <c r="J6" s="309"/>
      <c r="K6" s="309"/>
      <c r="L6" s="309"/>
      <c r="M6" s="309"/>
      <c r="N6" s="309"/>
      <c r="O6" s="310"/>
      <c r="P6" s="8"/>
    </row>
    <row r="7" spans="1:24" s="6" customFormat="1" ht="22.5" customHeight="1">
      <c r="A7" s="156" t="s">
        <v>87</v>
      </c>
      <c r="B7" s="157"/>
      <c r="C7" s="157"/>
      <c r="D7" s="157"/>
      <c r="E7" s="157"/>
      <c r="F7" s="157"/>
      <c r="G7" s="182"/>
      <c r="H7" s="180"/>
      <c r="I7" s="156" t="s">
        <v>109</v>
      </c>
      <c r="J7" s="158"/>
      <c r="K7" s="158"/>
      <c r="L7" s="158"/>
      <c r="M7" s="158"/>
      <c r="N7" s="158"/>
      <c r="O7" s="193"/>
      <c r="P7" s="180"/>
      <c r="Q7" s="7"/>
      <c r="R7" s="7"/>
      <c r="S7" s="7"/>
      <c r="T7" s="7"/>
      <c r="U7" s="7"/>
      <c r="V7" s="7"/>
      <c r="W7" s="7"/>
      <c r="X7" s="7"/>
    </row>
    <row r="8" spans="1:16" ht="22.5" customHeight="1">
      <c r="A8" s="13" t="s">
        <v>1</v>
      </c>
      <c r="B8" s="280" t="s">
        <v>2</v>
      </c>
      <c r="C8" s="280"/>
      <c r="D8" s="280" t="s">
        <v>3</v>
      </c>
      <c r="E8" s="280"/>
      <c r="F8" s="280"/>
      <c r="G8" s="127" t="s">
        <v>4</v>
      </c>
      <c r="H8" s="8"/>
      <c r="I8" s="13" t="s">
        <v>1</v>
      </c>
      <c r="J8" s="280" t="s">
        <v>2</v>
      </c>
      <c r="K8" s="280"/>
      <c r="L8" s="280" t="s">
        <v>3</v>
      </c>
      <c r="M8" s="280"/>
      <c r="N8" s="280"/>
      <c r="O8" s="127" t="s">
        <v>4</v>
      </c>
      <c r="P8" s="8"/>
    </row>
    <row r="9" spans="1:16" ht="22.5" customHeight="1" thickBot="1">
      <c r="A9" s="14"/>
      <c r="B9" s="15" t="s">
        <v>6</v>
      </c>
      <c r="C9" s="15" t="s">
        <v>5</v>
      </c>
      <c r="D9" s="16" t="s">
        <v>84</v>
      </c>
      <c r="E9" s="15" t="s">
        <v>6</v>
      </c>
      <c r="F9" s="15" t="s">
        <v>5</v>
      </c>
      <c r="G9" s="128"/>
      <c r="H9" s="8"/>
      <c r="I9" s="14"/>
      <c r="J9" s="15" t="s">
        <v>6</v>
      </c>
      <c r="K9" s="15" t="s">
        <v>5</v>
      </c>
      <c r="L9" s="16" t="s">
        <v>84</v>
      </c>
      <c r="M9" s="15" t="s">
        <v>6</v>
      </c>
      <c r="N9" s="15" t="s">
        <v>5</v>
      </c>
      <c r="O9" s="128"/>
      <c r="P9" s="8"/>
    </row>
    <row r="10" spans="1:16" ht="22.5" customHeight="1">
      <c r="A10" s="302" t="s">
        <v>7</v>
      </c>
      <c r="B10" s="303"/>
      <c r="C10" s="303"/>
      <c r="D10" s="303"/>
      <c r="E10" s="303"/>
      <c r="F10" s="303"/>
      <c r="G10" s="304"/>
      <c r="H10" s="8"/>
      <c r="I10" s="302" t="s">
        <v>7</v>
      </c>
      <c r="J10" s="303"/>
      <c r="K10" s="303"/>
      <c r="L10" s="303"/>
      <c r="M10" s="303"/>
      <c r="N10" s="303"/>
      <c r="O10" s="304"/>
      <c r="P10" s="8"/>
    </row>
    <row r="11" spans="1:16" ht="22.5" customHeight="1">
      <c r="A11" s="140" t="s">
        <v>40</v>
      </c>
      <c r="B11" s="17">
        <v>21</v>
      </c>
      <c r="C11" s="18"/>
      <c r="D11" s="50">
        <v>24.1</v>
      </c>
      <c r="E11" s="159"/>
      <c r="F11" s="159"/>
      <c r="G11" s="183">
        <f>B11*D11</f>
        <v>506.1</v>
      </c>
      <c r="H11" s="8"/>
      <c r="I11" s="140" t="s">
        <v>40</v>
      </c>
      <c r="J11" s="17">
        <v>21</v>
      </c>
      <c r="K11" s="18"/>
      <c r="L11" s="50">
        <v>24.1</v>
      </c>
      <c r="M11" s="159"/>
      <c r="N11" s="159"/>
      <c r="O11" s="183">
        <f>J11*L11</f>
        <v>506.1</v>
      </c>
      <c r="P11" s="8"/>
    </row>
    <row r="12" spans="1:16" ht="22.5" customHeight="1">
      <c r="A12" s="122" t="s">
        <v>41</v>
      </c>
      <c r="B12" s="24">
        <v>7</v>
      </c>
      <c r="C12" s="23"/>
      <c r="D12" s="25">
        <v>28.5</v>
      </c>
      <c r="E12" s="26"/>
      <c r="F12" s="27"/>
      <c r="G12" s="131">
        <f>B12*D12</f>
        <v>199.5</v>
      </c>
      <c r="H12" s="8"/>
      <c r="I12" s="122" t="s">
        <v>41</v>
      </c>
      <c r="J12" s="24">
        <v>7</v>
      </c>
      <c r="K12" s="23"/>
      <c r="L12" s="25">
        <v>28.5</v>
      </c>
      <c r="M12" s="26"/>
      <c r="N12" s="27"/>
      <c r="O12" s="131">
        <f>J12*L12</f>
        <v>199.5</v>
      </c>
      <c r="P12" s="8"/>
    </row>
    <row r="13" spans="1:16" ht="22.5" customHeight="1">
      <c r="A13" s="29" t="s">
        <v>39</v>
      </c>
      <c r="B13" s="30">
        <v>14</v>
      </c>
      <c r="C13" s="30"/>
      <c r="D13" s="30">
        <v>20</v>
      </c>
      <c r="E13" s="31"/>
      <c r="F13" s="32"/>
      <c r="G13" s="131">
        <f>B13*D13</f>
        <v>280</v>
      </c>
      <c r="H13" s="8"/>
      <c r="I13" s="29" t="s">
        <v>39</v>
      </c>
      <c r="J13" s="30">
        <v>14</v>
      </c>
      <c r="K13" s="30"/>
      <c r="L13" s="30">
        <v>20</v>
      </c>
      <c r="M13" s="31"/>
      <c r="N13" s="32"/>
      <c r="O13" s="131">
        <f>J13*L13</f>
        <v>280</v>
      </c>
      <c r="P13" s="8"/>
    </row>
    <row r="14" spans="1:16" ht="22.5" customHeight="1">
      <c r="A14" s="33" t="s">
        <v>8</v>
      </c>
      <c r="B14" s="34">
        <v>21</v>
      </c>
      <c r="C14" s="34"/>
      <c r="D14" s="35"/>
      <c r="E14" s="36">
        <v>30</v>
      </c>
      <c r="F14" s="36"/>
      <c r="G14" s="143">
        <f>B14*E14</f>
        <v>630</v>
      </c>
      <c r="H14" s="8"/>
      <c r="I14" s="33" t="s">
        <v>8</v>
      </c>
      <c r="J14" s="34">
        <v>21</v>
      </c>
      <c r="K14" s="34"/>
      <c r="L14" s="35"/>
      <c r="M14" s="36">
        <v>30</v>
      </c>
      <c r="N14" s="36"/>
      <c r="O14" s="143">
        <f>J14*M14</f>
        <v>630</v>
      </c>
      <c r="P14" s="8"/>
    </row>
    <row r="15" spans="1:16" ht="22.5" customHeight="1">
      <c r="A15" s="132" t="s">
        <v>9</v>
      </c>
      <c r="B15" s="53"/>
      <c r="C15" s="53"/>
      <c r="D15" s="53"/>
      <c r="E15" s="53"/>
      <c r="F15" s="53"/>
      <c r="G15" s="133"/>
      <c r="H15" s="8"/>
      <c r="I15" s="132" t="s">
        <v>9</v>
      </c>
      <c r="J15" s="53"/>
      <c r="K15" s="53"/>
      <c r="L15" s="53"/>
      <c r="M15" s="53"/>
      <c r="N15" s="53"/>
      <c r="O15" s="133"/>
      <c r="P15" s="8"/>
    </row>
    <row r="16" spans="1:16" ht="22.5" customHeight="1">
      <c r="A16" s="38" t="s">
        <v>42</v>
      </c>
      <c r="B16" s="39"/>
      <c r="C16" s="39"/>
      <c r="D16" s="39"/>
      <c r="E16" s="39"/>
      <c r="F16" s="39"/>
      <c r="G16" s="184">
        <f>37572*0.16</f>
        <v>6011.52</v>
      </c>
      <c r="H16" s="8"/>
      <c r="I16" s="38" t="s">
        <v>42</v>
      </c>
      <c r="J16" s="39"/>
      <c r="K16" s="39"/>
      <c r="L16" s="39"/>
      <c r="M16" s="39"/>
      <c r="N16" s="39"/>
      <c r="O16" s="184">
        <f>37572*0.16</f>
        <v>6011.52</v>
      </c>
      <c r="P16" s="8"/>
    </row>
    <row r="17" spans="1:16" ht="22.5" customHeight="1">
      <c r="A17" s="132" t="s">
        <v>10</v>
      </c>
      <c r="B17" s="53"/>
      <c r="C17" s="53"/>
      <c r="D17" s="53"/>
      <c r="E17" s="53"/>
      <c r="F17" s="53"/>
      <c r="G17" s="133"/>
      <c r="H17" s="8"/>
      <c r="I17" s="132" t="s">
        <v>10</v>
      </c>
      <c r="J17" s="53"/>
      <c r="K17" s="53"/>
      <c r="L17" s="53"/>
      <c r="M17" s="53"/>
      <c r="N17" s="53"/>
      <c r="O17" s="133"/>
      <c r="P17" s="8"/>
    </row>
    <row r="18" spans="1:16" ht="22.5" customHeight="1">
      <c r="A18" s="160" t="s">
        <v>11</v>
      </c>
      <c r="B18" s="19"/>
      <c r="C18" s="19"/>
      <c r="D18" s="19"/>
      <c r="E18" s="42"/>
      <c r="F18" s="42"/>
      <c r="G18" s="141">
        <v>500</v>
      </c>
      <c r="H18" s="8"/>
      <c r="I18" s="160" t="s">
        <v>11</v>
      </c>
      <c r="J18" s="19"/>
      <c r="K18" s="19"/>
      <c r="L18" s="19"/>
      <c r="M18" s="42"/>
      <c r="N18" s="42"/>
      <c r="O18" s="141">
        <v>500</v>
      </c>
      <c r="P18" s="8"/>
    </row>
    <row r="19" spans="1:16" ht="22.5" customHeight="1">
      <c r="A19" s="140" t="s">
        <v>8</v>
      </c>
      <c r="B19" s="28">
        <v>4</v>
      </c>
      <c r="C19" s="28">
        <v>4</v>
      </c>
      <c r="D19" s="28"/>
      <c r="E19" s="28">
        <v>30</v>
      </c>
      <c r="F19" s="28">
        <v>10</v>
      </c>
      <c r="G19" s="131">
        <f>(B19*E19)+(C19*F19)</f>
        <v>160</v>
      </c>
      <c r="H19" s="8"/>
      <c r="I19" s="140" t="s">
        <v>8</v>
      </c>
      <c r="J19" s="28">
        <v>4</v>
      </c>
      <c r="K19" s="28">
        <v>4</v>
      </c>
      <c r="L19" s="28"/>
      <c r="M19" s="28">
        <v>30</v>
      </c>
      <c r="N19" s="28">
        <v>10</v>
      </c>
      <c r="O19" s="131">
        <f>(J19*M19)+(K19*N19)</f>
        <v>160</v>
      </c>
      <c r="P19" s="8"/>
    </row>
    <row r="20" spans="1:16" ht="22.5" customHeight="1">
      <c r="A20" s="161" t="s">
        <v>12</v>
      </c>
      <c r="B20" s="162"/>
      <c r="C20" s="162"/>
      <c r="D20" s="162"/>
      <c r="E20" s="162"/>
      <c r="F20" s="162"/>
      <c r="G20" s="185"/>
      <c r="H20" s="8"/>
      <c r="I20" s="161" t="s">
        <v>12</v>
      </c>
      <c r="J20" s="162"/>
      <c r="K20" s="162"/>
      <c r="L20" s="162"/>
      <c r="M20" s="162"/>
      <c r="N20" s="162"/>
      <c r="O20" s="185"/>
      <c r="P20" s="8"/>
    </row>
    <row r="21" spans="1:16" ht="22.5" customHeight="1">
      <c r="A21" s="116" t="s">
        <v>13</v>
      </c>
      <c r="B21" s="22"/>
      <c r="C21" s="22"/>
      <c r="D21" s="22"/>
      <c r="E21" s="163"/>
      <c r="F21" s="163"/>
      <c r="G21" s="130">
        <v>1800</v>
      </c>
      <c r="H21" s="8"/>
      <c r="I21" s="116" t="s">
        <v>13</v>
      </c>
      <c r="J21" s="22"/>
      <c r="K21" s="22"/>
      <c r="L21" s="22"/>
      <c r="M21" s="163"/>
      <c r="N21" s="163"/>
      <c r="O21" s="130">
        <v>1800</v>
      </c>
      <c r="P21" s="8"/>
    </row>
    <row r="22" spans="1:16" ht="22.5" customHeight="1">
      <c r="A22" s="116" t="s">
        <v>14</v>
      </c>
      <c r="B22" s="22"/>
      <c r="C22" s="22"/>
      <c r="D22" s="22"/>
      <c r="E22" s="163"/>
      <c r="F22" s="163"/>
      <c r="G22" s="130">
        <v>1800</v>
      </c>
      <c r="H22" s="8"/>
      <c r="I22" s="116" t="s">
        <v>14</v>
      </c>
      <c r="J22" s="22"/>
      <c r="K22" s="22"/>
      <c r="L22" s="22"/>
      <c r="M22" s="163"/>
      <c r="N22" s="163"/>
      <c r="O22" s="130">
        <v>1800</v>
      </c>
      <c r="P22" s="8"/>
    </row>
    <row r="23" spans="1:16" ht="22.5" customHeight="1">
      <c r="A23" s="132" t="s">
        <v>15</v>
      </c>
      <c r="B23" s="53"/>
      <c r="C23" s="53"/>
      <c r="D23" s="53"/>
      <c r="E23" s="53"/>
      <c r="F23" s="53"/>
      <c r="G23" s="133"/>
      <c r="H23" s="8"/>
      <c r="I23" s="132" t="s">
        <v>15</v>
      </c>
      <c r="J23" s="53"/>
      <c r="K23" s="53"/>
      <c r="L23" s="53"/>
      <c r="M23" s="53"/>
      <c r="N23" s="53"/>
      <c r="O23" s="133"/>
      <c r="P23" s="8"/>
    </row>
    <row r="24" spans="1:16" ht="22.5" customHeight="1">
      <c r="A24" s="140" t="s">
        <v>16</v>
      </c>
      <c r="B24" s="28"/>
      <c r="C24" s="28"/>
      <c r="D24" s="28"/>
      <c r="E24" s="164"/>
      <c r="F24" s="164"/>
      <c r="G24" s="131">
        <v>500</v>
      </c>
      <c r="H24" s="8"/>
      <c r="I24" s="140" t="s">
        <v>16</v>
      </c>
      <c r="J24" s="28"/>
      <c r="K24" s="28"/>
      <c r="L24" s="28"/>
      <c r="M24" s="164"/>
      <c r="N24" s="164"/>
      <c r="O24" s="131">
        <v>500</v>
      </c>
      <c r="P24" s="8"/>
    </row>
    <row r="25" spans="1:16" ht="22.5" customHeight="1">
      <c r="A25" s="108" t="s">
        <v>59</v>
      </c>
      <c r="B25" s="22"/>
      <c r="C25" s="22"/>
      <c r="D25" s="22"/>
      <c r="E25" s="163"/>
      <c r="F25" s="163"/>
      <c r="G25" s="130">
        <v>500</v>
      </c>
      <c r="H25" s="8"/>
      <c r="I25" s="108" t="s">
        <v>59</v>
      </c>
      <c r="J25" s="22"/>
      <c r="K25" s="22"/>
      <c r="L25" s="22"/>
      <c r="M25" s="163"/>
      <c r="N25" s="163"/>
      <c r="O25" s="130">
        <v>500</v>
      </c>
      <c r="P25" s="8"/>
    </row>
    <row r="26" spans="1:16" ht="22.5" customHeight="1" thickBot="1">
      <c r="A26" s="165" t="s">
        <v>17</v>
      </c>
      <c r="B26" s="166"/>
      <c r="C26" s="166"/>
      <c r="D26" s="166"/>
      <c r="E26" s="166"/>
      <c r="F26" s="167"/>
      <c r="G26" s="186">
        <f>SUM(G11:G25)</f>
        <v>12887.12</v>
      </c>
      <c r="H26" s="8"/>
      <c r="I26" s="165" t="s">
        <v>17</v>
      </c>
      <c r="J26" s="166"/>
      <c r="K26" s="166"/>
      <c r="L26" s="166"/>
      <c r="M26" s="166"/>
      <c r="N26" s="167"/>
      <c r="O26" s="186">
        <f>SUM(O11:O25)</f>
        <v>12887.12</v>
      </c>
      <c r="P26" s="8"/>
    </row>
    <row r="27" spans="1:16" ht="22.5" customHeight="1" thickBot="1">
      <c r="A27" s="274" t="s">
        <v>93</v>
      </c>
      <c r="B27" s="275"/>
      <c r="C27" s="275"/>
      <c r="D27" s="275"/>
      <c r="E27" s="275"/>
      <c r="F27" s="275"/>
      <c r="G27" s="276"/>
      <c r="H27" s="8"/>
      <c r="I27" s="168" t="s">
        <v>93</v>
      </c>
      <c r="J27" s="169"/>
      <c r="K27" s="169"/>
      <c r="L27" s="169"/>
      <c r="M27" s="170"/>
      <c r="N27" s="170"/>
      <c r="O27" s="194"/>
      <c r="P27" s="8"/>
    </row>
    <row r="28" spans="1:16" ht="22.5" customHeight="1">
      <c r="A28" s="65" t="s">
        <v>1</v>
      </c>
      <c r="B28" s="262" t="s">
        <v>2</v>
      </c>
      <c r="C28" s="262"/>
      <c r="D28" s="262" t="s">
        <v>3</v>
      </c>
      <c r="E28" s="262"/>
      <c r="F28" s="262"/>
      <c r="G28" s="137" t="s">
        <v>4</v>
      </c>
      <c r="H28" s="8"/>
      <c r="I28" s="65" t="s">
        <v>1</v>
      </c>
      <c r="J28" s="262" t="s">
        <v>2</v>
      </c>
      <c r="K28" s="262"/>
      <c r="L28" s="262" t="s">
        <v>3</v>
      </c>
      <c r="M28" s="262"/>
      <c r="N28" s="262"/>
      <c r="O28" s="137" t="s">
        <v>4</v>
      </c>
      <c r="P28" s="8"/>
    </row>
    <row r="29" spans="1:16" ht="22.5" customHeight="1" thickBot="1">
      <c r="A29" s="13"/>
      <c r="B29" s="15" t="s">
        <v>6</v>
      </c>
      <c r="C29" s="15" t="s">
        <v>5</v>
      </c>
      <c r="D29" s="16" t="s">
        <v>72</v>
      </c>
      <c r="E29" s="15" t="s">
        <v>6</v>
      </c>
      <c r="F29" s="15" t="s">
        <v>5</v>
      </c>
      <c r="G29" s="138"/>
      <c r="H29" s="8"/>
      <c r="I29" s="13"/>
      <c r="J29" s="15" t="s">
        <v>6</v>
      </c>
      <c r="K29" s="15" t="s">
        <v>5</v>
      </c>
      <c r="L29" s="16" t="s">
        <v>84</v>
      </c>
      <c r="M29" s="15" t="s">
        <v>6</v>
      </c>
      <c r="N29" s="15" t="s">
        <v>5</v>
      </c>
      <c r="O29" s="138"/>
      <c r="P29" s="8"/>
    </row>
    <row r="30" spans="1:16" ht="22.5" customHeight="1">
      <c r="A30" s="263" t="s">
        <v>18</v>
      </c>
      <c r="B30" s="264"/>
      <c r="C30" s="264"/>
      <c r="D30" s="264"/>
      <c r="E30" s="264"/>
      <c r="F30" s="264"/>
      <c r="G30" s="265"/>
      <c r="H30" s="8"/>
      <c r="I30" s="263" t="s">
        <v>18</v>
      </c>
      <c r="J30" s="264"/>
      <c r="K30" s="264"/>
      <c r="L30" s="264"/>
      <c r="M30" s="264"/>
      <c r="N30" s="264"/>
      <c r="O30" s="265"/>
      <c r="P30" s="8"/>
    </row>
    <row r="31" spans="1:16" ht="22.5" customHeight="1">
      <c r="A31" s="108" t="s">
        <v>19</v>
      </c>
      <c r="B31" s="91"/>
      <c r="C31" s="91"/>
      <c r="D31" s="91"/>
      <c r="E31" s="91"/>
      <c r="F31" s="91"/>
      <c r="G31" s="130">
        <v>50</v>
      </c>
      <c r="H31" s="8"/>
      <c r="I31" s="108" t="s">
        <v>19</v>
      </c>
      <c r="J31" s="91"/>
      <c r="K31" s="91"/>
      <c r="L31" s="91"/>
      <c r="M31" s="91"/>
      <c r="N31" s="91"/>
      <c r="O31" s="130">
        <v>50</v>
      </c>
      <c r="P31" s="8"/>
    </row>
    <row r="32" spans="1:16" ht="22.5" customHeight="1">
      <c r="A32" s="132" t="s">
        <v>102</v>
      </c>
      <c r="B32" s="53"/>
      <c r="C32" s="53"/>
      <c r="D32" s="53"/>
      <c r="E32" s="53"/>
      <c r="F32" s="53"/>
      <c r="G32" s="133"/>
      <c r="H32" s="8"/>
      <c r="I32" s="132" t="s">
        <v>102</v>
      </c>
      <c r="J32" s="53"/>
      <c r="K32" s="53"/>
      <c r="L32" s="53"/>
      <c r="M32" s="53"/>
      <c r="N32" s="53"/>
      <c r="O32" s="133"/>
      <c r="P32" s="8"/>
    </row>
    <row r="33" spans="1:16" ht="22.5" customHeight="1">
      <c r="A33" s="140" t="s">
        <v>103</v>
      </c>
      <c r="B33" s="77"/>
      <c r="C33" s="77"/>
      <c r="D33" s="25"/>
      <c r="E33" s="25"/>
      <c r="F33" s="25"/>
      <c r="G33" s="131">
        <v>1984</v>
      </c>
      <c r="H33" s="8"/>
      <c r="I33" s="140" t="s">
        <v>103</v>
      </c>
      <c r="J33" s="77"/>
      <c r="K33" s="77"/>
      <c r="L33" s="25"/>
      <c r="M33" s="25"/>
      <c r="N33" s="25"/>
      <c r="O33" s="131">
        <v>1984</v>
      </c>
      <c r="P33" s="8"/>
    </row>
    <row r="34" spans="1:16" ht="22.5" customHeight="1">
      <c r="A34" s="140" t="s">
        <v>44</v>
      </c>
      <c r="B34" s="77"/>
      <c r="C34" s="77"/>
      <c r="D34" s="25"/>
      <c r="E34" s="25"/>
      <c r="F34" s="25"/>
      <c r="G34" s="131">
        <v>2976</v>
      </c>
      <c r="H34" s="8"/>
      <c r="I34" s="140" t="s">
        <v>44</v>
      </c>
      <c r="J34" s="77"/>
      <c r="K34" s="77"/>
      <c r="L34" s="25"/>
      <c r="M34" s="25"/>
      <c r="N34" s="25"/>
      <c r="O34" s="131">
        <v>2976</v>
      </c>
      <c r="P34" s="8"/>
    </row>
    <row r="35" spans="1:16" ht="22.5" customHeight="1">
      <c r="A35" s="132" t="s">
        <v>21</v>
      </c>
      <c r="B35" s="53"/>
      <c r="C35" s="53"/>
      <c r="D35" s="53"/>
      <c r="E35" s="53"/>
      <c r="F35" s="53"/>
      <c r="G35" s="133"/>
      <c r="H35" s="8"/>
      <c r="I35" s="132" t="s">
        <v>21</v>
      </c>
      <c r="J35" s="53"/>
      <c r="K35" s="53"/>
      <c r="L35" s="53"/>
      <c r="M35" s="53"/>
      <c r="N35" s="53"/>
      <c r="O35" s="133"/>
      <c r="P35" s="8"/>
    </row>
    <row r="36" spans="1:16" ht="22.5" customHeight="1">
      <c r="A36" s="140" t="s">
        <v>22</v>
      </c>
      <c r="B36" s="25"/>
      <c r="C36" s="25"/>
      <c r="D36" s="25"/>
      <c r="E36" s="25"/>
      <c r="F36" s="25"/>
      <c r="G36" s="131">
        <v>20</v>
      </c>
      <c r="H36" s="8"/>
      <c r="I36" s="140" t="s">
        <v>22</v>
      </c>
      <c r="J36" s="25"/>
      <c r="K36" s="25"/>
      <c r="L36" s="25"/>
      <c r="M36" s="25"/>
      <c r="N36" s="25"/>
      <c r="O36" s="131">
        <v>20</v>
      </c>
      <c r="P36" s="8"/>
    </row>
    <row r="37" spans="1:16" ht="22.5" customHeight="1">
      <c r="A37" s="140" t="s">
        <v>23</v>
      </c>
      <c r="B37" s="25"/>
      <c r="C37" s="25"/>
      <c r="D37" s="25"/>
      <c r="E37" s="25"/>
      <c r="F37" s="25"/>
      <c r="G37" s="131">
        <v>500</v>
      </c>
      <c r="H37" s="8"/>
      <c r="I37" s="140" t="s">
        <v>23</v>
      </c>
      <c r="J37" s="25"/>
      <c r="K37" s="25"/>
      <c r="L37" s="25"/>
      <c r="M37" s="25"/>
      <c r="N37" s="25"/>
      <c r="O37" s="131">
        <v>500</v>
      </c>
      <c r="P37" s="8"/>
    </row>
    <row r="38" spans="1:16" ht="22.5" customHeight="1">
      <c r="A38" s="140" t="s">
        <v>45</v>
      </c>
      <c r="B38" s="28">
        <v>15.5</v>
      </c>
      <c r="C38" s="28"/>
      <c r="D38" s="28">
        <v>24.1</v>
      </c>
      <c r="E38" s="28"/>
      <c r="F38" s="28"/>
      <c r="G38" s="131">
        <f>B38*D38</f>
        <v>373.55</v>
      </c>
      <c r="H38" s="8"/>
      <c r="I38" s="140" t="s">
        <v>45</v>
      </c>
      <c r="J38" s="28">
        <v>15.5</v>
      </c>
      <c r="K38" s="28"/>
      <c r="L38" s="28">
        <v>24.1</v>
      </c>
      <c r="M38" s="28"/>
      <c r="N38" s="28"/>
      <c r="O38" s="131">
        <f>J38*L38</f>
        <v>373.55</v>
      </c>
      <c r="P38" s="8"/>
    </row>
    <row r="39" spans="1:16" ht="22.5" customHeight="1">
      <c r="A39" s="140" t="s">
        <v>46</v>
      </c>
      <c r="B39" s="28">
        <v>15.5</v>
      </c>
      <c r="C39" s="28">
        <v>104</v>
      </c>
      <c r="D39" s="28"/>
      <c r="E39" s="28">
        <v>30</v>
      </c>
      <c r="F39" s="28">
        <v>10</v>
      </c>
      <c r="G39" s="131">
        <f>(B39*E39)+(C39*F39)</f>
        <v>1505</v>
      </c>
      <c r="H39" s="8"/>
      <c r="I39" s="140" t="s">
        <v>46</v>
      </c>
      <c r="J39" s="28">
        <v>15.5</v>
      </c>
      <c r="K39" s="28">
        <v>104</v>
      </c>
      <c r="L39" s="28"/>
      <c r="M39" s="28">
        <v>30</v>
      </c>
      <c r="N39" s="28">
        <v>10</v>
      </c>
      <c r="O39" s="131">
        <f>(J39*M39)+(K39*N39)</f>
        <v>1505</v>
      </c>
      <c r="P39" s="8"/>
    </row>
    <row r="40" spans="1:16" ht="14.25" customHeight="1">
      <c r="A40" s="140"/>
      <c r="B40" s="28"/>
      <c r="C40" s="28"/>
      <c r="D40" s="28"/>
      <c r="E40" s="28"/>
      <c r="F40" s="28"/>
      <c r="G40" s="131"/>
      <c r="H40" s="192">
        <f>SUM(G36:G39)</f>
        <v>2398.55</v>
      </c>
      <c r="I40" s="140"/>
      <c r="J40" s="28"/>
      <c r="K40" s="28"/>
      <c r="L40" s="28"/>
      <c r="M40" s="28"/>
      <c r="N40" s="28"/>
      <c r="O40" s="131"/>
      <c r="P40" s="3">
        <f>SUM(O36:O39)</f>
        <v>2398.55</v>
      </c>
    </row>
    <row r="41" spans="1:16" ht="22.5" customHeight="1">
      <c r="A41" s="132" t="s">
        <v>24</v>
      </c>
      <c r="B41" s="53"/>
      <c r="C41" s="53"/>
      <c r="D41" s="53"/>
      <c r="E41" s="53"/>
      <c r="F41" s="53"/>
      <c r="G41" s="133"/>
      <c r="H41" s="8"/>
      <c r="I41" s="132" t="s">
        <v>24</v>
      </c>
      <c r="J41" s="53"/>
      <c r="K41" s="53"/>
      <c r="L41" s="53"/>
      <c r="M41" s="53"/>
      <c r="N41" s="53"/>
      <c r="O41" s="133"/>
      <c r="P41" s="8"/>
    </row>
    <row r="42" spans="1:16" ht="21.75" customHeight="1">
      <c r="A42" s="66" t="s">
        <v>25</v>
      </c>
      <c r="B42" s="67"/>
      <c r="C42" s="67">
        <v>162</v>
      </c>
      <c r="D42" s="67"/>
      <c r="E42" s="67"/>
      <c r="F42" s="67">
        <v>10</v>
      </c>
      <c r="G42" s="141">
        <f>C42*F42</f>
        <v>1620</v>
      </c>
      <c r="H42" s="2">
        <v>1620</v>
      </c>
      <c r="I42" s="66" t="s">
        <v>25</v>
      </c>
      <c r="J42" s="67"/>
      <c r="K42" s="67">
        <v>162</v>
      </c>
      <c r="L42" s="67"/>
      <c r="M42" s="67"/>
      <c r="N42" s="67">
        <v>10</v>
      </c>
      <c r="O42" s="141">
        <f>K42*N42</f>
        <v>1620</v>
      </c>
      <c r="P42" s="2">
        <v>1620</v>
      </c>
    </row>
    <row r="43" spans="1:16" ht="22.5" customHeight="1">
      <c r="A43" s="132" t="s">
        <v>26</v>
      </c>
      <c r="B43" s="53"/>
      <c r="C43" s="53"/>
      <c r="D43" s="53"/>
      <c r="E43" s="53"/>
      <c r="F43" s="53"/>
      <c r="G43" s="133"/>
      <c r="H43" s="8"/>
      <c r="I43" s="132" t="s">
        <v>26</v>
      </c>
      <c r="J43" s="53"/>
      <c r="K43" s="53"/>
      <c r="L43" s="53"/>
      <c r="M43" s="53"/>
      <c r="N43" s="53"/>
      <c r="O43" s="133"/>
      <c r="P43" s="8"/>
    </row>
    <row r="44" spans="1:16" ht="22.5" customHeight="1">
      <c r="A44" s="108" t="s">
        <v>65</v>
      </c>
      <c r="B44" s="92"/>
      <c r="C44" s="92"/>
      <c r="D44" s="91"/>
      <c r="E44" s="91"/>
      <c r="F44" s="91"/>
      <c r="G44" s="130">
        <v>1612.5</v>
      </c>
      <c r="H44" s="8"/>
      <c r="I44" s="108" t="s">
        <v>65</v>
      </c>
      <c r="J44" s="92"/>
      <c r="K44" s="92"/>
      <c r="L44" s="91"/>
      <c r="M44" s="91"/>
      <c r="N44" s="91"/>
      <c r="O44" s="130">
        <v>1612.5</v>
      </c>
      <c r="P44" s="8"/>
    </row>
    <row r="45" spans="1:16" ht="22.5" customHeight="1">
      <c r="A45" s="108" t="s">
        <v>66</v>
      </c>
      <c r="B45" s="92"/>
      <c r="C45" s="92"/>
      <c r="D45" s="91"/>
      <c r="E45" s="91"/>
      <c r="F45" s="91"/>
      <c r="G45" s="130">
        <v>860</v>
      </c>
      <c r="H45" s="8"/>
      <c r="I45" s="108" t="s">
        <v>66</v>
      </c>
      <c r="J45" s="92"/>
      <c r="K45" s="92"/>
      <c r="L45" s="91"/>
      <c r="M45" s="91"/>
      <c r="N45" s="91"/>
      <c r="O45" s="130">
        <v>860</v>
      </c>
      <c r="P45" s="8"/>
    </row>
    <row r="46" spans="1:16" ht="14.25" customHeight="1">
      <c r="A46" s="108"/>
      <c r="B46" s="92"/>
      <c r="C46" s="92"/>
      <c r="D46" s="91"/>
      <c r="E46" s="91"/>
      <c r="F46" s="91"/>
      <c r="G46" s="130"/>
      <c r="H46" s="192">
        <f>SUM(G44:G45)</f>
        <v>2472.5</v>
      </c>
      <c r="I46" s="108"/>
      <c r="J46" s="92"/>
      <c r="K46" s="92"/>
      <c r="L46" s="91"/>
      <c r="M46" s="91"/>
      <c r="N46" s="91"/>
      <c r="O46" s="130"/>
      <c r="P46" s="3">
        <f>SUM(O44:O45)</f>
        <v>2472.5</v>
      </c>
    </row>
    <row r="47" spans="1:16" ht="22.5" customHeight="1">
      <c r="A47" s="132" t="s">
        <v>27</v>
      </c>
      <c r="B47" s="53"/>
      <c r="C47" s="53"/>
      <c r="D47" s="53"/>
      <c r="E47" s="53"/>
      <c r="F47" s="53"/>
      <c r="G47" s="133"/>
      <c r="H47" s="8"/>
      <c r="I47" s="132" t="s">
        <v>27</v>
      </c>
      <c r="J47" s="53"/>
      <c r="K47" s="53"/>
      <c r="L47" s="53"/>
      <c r="M47" s="53"/>
      <c r="N47" s="53"/>
      <c r="O47" s="133"/>
      <c r="P47" s="8"/>
    </row>
    <row r="48" spans="1:16" ht="22.5" customHeight="1">
      <c r="A48" s="187" t="s">
        <v>48</v>
      </c>
      <c r="B48" s="171"/>
      <c r="C48" s="172">
        <v>21</v>
      </c>
      <c r="D48" s="172">
        <v>6.7</v>
      </c>
      <c r="E48" s="172"/>
      <c r="F48" s="172"/>
      <c r="G48" s="188">
        <f>C48*D48</f>
        <v>140.70000000000002</v>
      </c>
      <c r="H48" s="8"/>
      <c r="I48" s="187" t="s">
        <v>48</v>
      </c>
      <c r="J48" s="171"/>
      <c r="K48" s="172">
        <v>21</v>
      </c>
      <c r="L48" s="172">
        <v>6.7</v>
      </c>
      <c r="M48" s="172"/>
      <c r="N48" s="172"/>
      <c r="O48" s="188">
        <f>K48*L48</f>
        <v>140.70000000000002</v>
      </c>
      <c r="P48" s="8"/>
    </row>
    <row r="49" spans="1:16" ht="22.5" customHeight="1">
      <c r="A49" s="94" t="s">
        <v>28</v>
      </c>
      <c r="B49" s="23"/>
      <c r="C49" s="95">
        <v>145</v>
      </c>
      <c r="D49" s="96"/>
      <c r="E49" s="96"/>
      <c r="F49" s="96">
        <v>10</v>
      </c>
      <c r="G49" s="189">
        <f>C49*F49</f>
        <v>1450</v>
      </c>
      <c r="H49" s="8"/>
      <c r="I49" s="94" t="s">
        <v>28</v>
      </c>
      <c r="J49" s="23"/>
      <c r="K49" s="95">
        <v>145</v>
      </c>
      <c r="L49" s="96"/>
      <c r="M49" s="96"/>
      <c r="N49" s="96">
        <v>10</v>
      </c>
      <c r="O49" s="189">
        <f>K49*N49</f>
        <v>1450</v>
      </c>
      <c r="P49" s="8"/>
    </row>
    <row r="50" spans="1:16" ht="22.5" customHeight="1">
      <c r="A50" s="98" t="s">
        <v>47</v>
      </c>
      <c r="B50" s="99"/>
      <c r="C50" s="100">
        <v>31</v>
      </c>
      <c r="D50" s="101"/>
      <c r="E50" s="101"/>
      <c r="F50" s="101">
        <v>10</v>
      </c>
      <c r="G50" s="142">
        <f>C50*F50</f>
        <v>310</v>
      </c>
      <c r="H50" s="8"/>
      <c r="I50" s="98" t="s">
        <v>47</v>
      </c>
      <c r="J50" s="99"/>
      <c r="K50" s="100">
        <v>31</v>
      </c>
      <c r="L50" s="101"/>
      <c r="M50" s="101"/>
      <c r="N50" s="101">
        <v>10</v>
      </c>
      <c r="O50" s="142">
        <f>K50*N50</f>
        <v>310</v>
      </c>
      <c r="P50" s="8"/>
    </row>
    <row r="51" spans="1:16" ht="15.75" customHeight="1">
      <c r="A51" s="108"/>
      <c r="B51" s="92"/>
      <c r="C51" s="91"/>
      <c r="D51" s="25"/>
      <c r="E51" s="25"/>
      <c r="F51" s="25"/>
      <c r="G51" s="131"/>
      <c r="H51" s="192">
        <f>SUM(G48:G50)</f>
        <v>1900.7</v>
      </c>
      <c r="I51" s="108"/>
      <c r="J51" s="92"/>
      <c r="K51" s="91"/>
      <c r="L51" s="25"/>
      <c r="M51" s="25"/>
      <c r="N51" s="25"/>
      <c r="O51" s="131"/>
      <c r="P51" s="3">
        <f>SUM(O48:O50)</f>
        <v>1900.7</v>
      </c>
    </row>
    <row r="52" spans="1:16" ht="22.5" customHeight="1">
      <c r="A52" s="132" t="s">
        <v>29</v>
      </c>
      <c r="B52" s="53"/>
      <c r="C52" s="53"/>
      <c r="D52" s="53"/>
      <c r="E52" s="53"/>
      <c r="F52" s="53"/>
      <c r="G52" s="133"/>
      <c r="H52" s="8"/>
      <c r="I52" s="132" t="s">
        <v>29</v>
      </c>
      <c r="J52" s="53"/>
      <c r="K52" s="53"/>
      <c r="L52" s="53"/>
      <c r="M52" s="53"/>
      <c r="N52" s="53"/>
      <c r="O52" s="133"/>
      <c r="P52" s="8"/>
    </row>
    <row r="53" spans="1:16" ht="22.5" customHeight="1">
      <c r="A53" s="102" t="s">
        <v>30</v>
      </c>
      <c r="B53" s="103"/>
      <c r="C53" s="104">
        <v>124</v>
      </c>
      <c r="D53" s="104"/>
      <c r="E53" s="104"/>
      <c r="F53" s="104">
        <v>10</v>
      </c>
      <c r="G53" s="143">
        <f>C53*F53</f>
        <v>1240</v>
      </c>
      <c r="H53" s="125">
        <v>1240</v>
      </c>
      <c r="I53" s="102" t="s">
        <v>30</v>
      </c>
      <c r="J53" s="103"/>
      <c r="K53" s="104">
        <v>124</v>
      </c>
      <c r="L53" s="104"/>
      <c r="M53" s="104"/>
      <c r="N53" s="104">
        <v>10</v>
      </c>
      <c r="O53" s="143">
        <f>K53*N53</f>
        <v>1240</v>
      </c>
      <c r="P53" s="11">
        <v>1240</v>
      </c>
    </row>
    <row r="54" spans="1:16" ht="22.5" customHeight="1">
      <c r="A54" s="132" t="s">
        <v>31</v>
      </c>
      <c r="B54" s="53"/>
      <c r="C54" s="53"/>
      <c r="D54" s="53"/>
      <c r="E54" s="53"/>
      <c r="F54" s="53"/>
      <c r="G54" s="133"/>
      <c r="H54" s="8"/>
      <c r="I54" s="132" t="s">
        <v>31</v>
      </c>
      <c r="J54" s="53"/>
      <c r="K54" s="53"/>
      <c r="L54" s="53"/>
      <c r="M54" s="53"/>
      <c r="N54" s="53"/>
      <c r="O54" s="133"/>
      <c r="P54" s="8"/>
    </row>
    <row r="55" spans="1:16" ht="22.5" customHeight="1">
      <c r="A55" s="190" t="s">
        <v>32</v>
      </c>
      <c r="B55" s="173">
        <v>2.4</v>
      </c>
      <c r="C55" s="174"/>
      <c r="D55" s="175"/>
      <c r="E55" s="175">
        <v>30</v>
      </c>
      <c r="F55" s="175"/>
      <c r="G55" s="188">
        <f>B55*E55</f>
        <v>72</v>
      </c>
      <c r="H55" s="8"/>
      <c r="I55" s="190" t="s">
        <v>32</v>
      </c>
      <c r="J55" s="173">
        <v>2.4</v>
      </c>
      <c r="K55" s="174"/>
      <c r="L55" s="175"/>
      <c r="M55" s="175">
        <v>30</v>
      </c>
      <c r="N55" s="175"/>
      <c r="O55" s="188">
        <f>J55*M55</f>
        <v>72</v>
      </c>
      <c r="P55" s="8"/>
    </row>
    <row r="56" spans="1:16" ht="22.5" customHeight="1">
      <c r="A56" s="94" t="s">
        <v>33</v>
      </c>
      <c r="B56" s="22"/>
      <c r="C56" s="176">
        <v>83</v>
      </c>
      <c r="D56" s="34"/>
      <c r="E56" s="34"/>
      <c r="F56" s="34">
        <v>10</v>
      </c>
      <c r="G56" s="189">
        <f>C56*F56</f>
        <v>830</v>
      </c>
      <c r="H56" s="8"/>
      <c r="I56" s="94" t="s">
        <v>33</v>
      </c>
      <c r="J56" s="22"/>
      <c r="K56" s="176">
        <v>83</v>
      </c>
      <c r="L56" s="34"/>
      <c r="M56" s="34"/>
      <c r="N56" s="34">
        <v>10</v>
      </c>
      <c r="O56" s="189">
        <f>K56*N56</f>
        <v>830</v>
      </c>
      <c r="P56" s="8"/>
    </row>
    <row r="57" spans="1:16" ht="22.5" customHeight="1">
      <c r="A57" s="108" t="s">
        <v>81</v>
      </c>
      <c r="B57" s="109"/>
      <c r="C57" s="22"/>
      <c r="D57" s="28"/>
      <c r="E57" s="28"/>
      <c r="F57" s="28"/>
      <c r="G57" s="131"/>
      <c r="H57" s="8"/>
      <c r="I57" s="108" t="s">
        <v>81</v>
      </c>
      <c r="J57" s="109"/>
      <c r="K57" s="22"/>
      <c r="L57" s="28"/>
      <c r="M57" s="28"/>
      <c r="N57" s="28"/>
      <c r="O57" s="131"/>
      <c r="P57" s="8"/>
    </row>
    <row r="58" spans="1:16" ht="22.5" customHeight="1">
      <c r="A58" s="108" t="s">
        <v>35</v>
      </c>
      <c r="B58" s="22">
        <v>6.9</v>
      </c>
      <c r="C58" s="22"/>
      <c r="D58" s="28"/>
      <c r="E58" s="28">
        <v>30</v>
      </c>
      <c r="F58" s="28"/>
      <c r="G58" s="131">
        <f>B58*E58</f>
        <v>207</v>
      </c>
      <c r="H58" s="8"/>
      <c r="I58" s="108" t="s">
        <v>35</v>
      </c>
      <c r="J58" s="22">
        <v>6.9</v>
      </c>
      <c r="K58" s="22"/>
      <c r="L58" s="28"/>
      <c r="M58" s="28">
        <v>30</v>
      </c>
      <c r="N58" s="28"/>
      <c r="O58" s="131">
        <f>J58*M58</f>
        <v>207</v>
      </c>
      <c r="P58" s="8"/>
    </row>
    <row r="59" spans="1:16" ht="22.5" customHeight="1">
      <c r="A59" s="108" t="s">
        <v>49</v>
      </c>
      <c r="B59" s="22">
        <v>6.9</v>
      </c>
      <c r="C59" s="22"/>
      <c r="D59" s="28">
        <v>24.1</v>
      </c>
      <c r="E59" s="28"/>
      <c r="F59" s="28"/>
      <c r="G59" s="131">
        <f>B59*D59</f>
        <v>166.29000000000002</v>
      </c>
      <c r="H59" s="8"/>
      <c r="I59" s="108" t="s">
        <v>49</v>
      </c>
      <c r="J59" s="22">
        <v>6.9</v>
      </c>
      <c r="K59" s="22"/>
      <c r="L59" s="28">
        <v>24.1</v>
      </c>
      <c r="M59" s="28"/>
      <c r="N59" s="28"/>
      <c r="O59" s="131">
        <f>J59*L59</f>
        <v>166.29000000000002</v>
      </c>
      <c r="P59" s="8"/>
    </row>
    <row r="60" spans="1:16" ht="22.5" customHeight="1">
      <c r="A60" s="98" t="s">
        <v>36</v>
      </c>
      <c r="B60" s="111">
        <v>6.9</v>
      </c>
      <c r="C60" s="111"/>
      <c r="D60" s="111">
        <v>13.8</v>
      </c>
      <c r="E60" s="111"/>
      <c r="F60" s="111"/>
      <c r="G60" s="148">
        <f>B60*D60</f>
        <v>95.22000000000001</v>
      </c>
      <c r="H60" s="8"/>
      <c r="I60" s="98" t="s">
        <v>36</v>
      </c>
      <c r="J60" s="111">
        <v>6.9</v>
      </c>
      <c r="K60" s="111"/>
      <c r="L60" s="111">
        <v>13.8</v>
      </c>
      <c r="M60" s="111"/>
      <c r="N60" s="111"/>
      <c r="O60" s="148">
        <f>J60*L60</f>
        <v>95.22000000000001</v>
      </c>
      <c r="P60" s="8"/>
    </row>
    <row r="61" spans="1:16" ht="13.5" customHeight="1">
      <c r="A61" s="108"/>
      <c r="B61" s="22"/>
      <c r="C61" s="22"/>
      <c r="D61" s="22"/>
      <c r="E61" s="22"/>
      <c r="F61" s="22"/>
      <c r="G61" s="130"/>
      <c r="H61" s="125">
        <f>SUM(G55:G60)</f>
        <v>1370.51</v>
      </c>
      <c r="I61" s="108"/>
      <c r="J61" s="22"/>
      <c r="K61" s="22"/>
      <c r="L61" s="22"/>
      <c r="M61" s="22"/>
      <c r="N61" s="22"/>
      <c r="O61" s="130"/>
      <c r="P61" s="11">
        <f>SUM(O55:O60)</f>
        <v>1370.51</v>
      </c>
    </row>
    <row r="62" spans="1:16" ht="22.5" customHeight="1">
      <c r="A62" s="177" t="s">
        <v>34</v>
      </c>
      <c r="B62" s="178"/>
      <c r="C62" s="178"/>
      <c r="D62" s="178"/>
      <c r="E62" s="178"/>
      <c r="F62" s="178"/>
      <c r="G62" s="191"/>
      <c r="H62" s="8"/>
      <c r="I62" s="177" t="s">
        <v>34</v>
      </c>
      <c r="J62" s="178"/>
      <c r="K62" s="178"/>
      <c r="L62" s="178"/>
      <c r="M62" s="178"/>
      <c r="N62" s="178"/>
      <c r="O62" s="191"/>
      <c r="P62" s="8"/>
    </row>
    <row r="63" spans="1:16" ht="22.5" customHeight="1">
      <c r="A63" s="108" t="s">
        <v>32</v>
      </c>
      <c r="B63" s="91">
        <v>2.4</v>
      </c>
      <c r="C63" s="92"/>
      <c r="D63" s="91"/>
      <c r="E63" s="91">
        <v>30</v>
      </c>
      <c r="F63" s="91"/>
      <c r="G63" s="130">
        <f>2.4*30</f>
        <v>72</v>
      </c>
      <c r="H63" s="8"/>
      <c r="I63" s="108" t="s">
        <v>32</v>
      </c>
      <c r="J63" s="91">
        <v>2.4</v>
      </c>
      <c r="K63" s="92"/>
      <c r="L63" s="91"/>
      <c r="M63" s="91">
        <v>30</v>
      </c>
      <c r="N63" s="91"/>
      <c r="O63" s="130">
        <f>2.4*30</f>
        <v>72</v>
      </c>
      <c r="P63" s="8"/>
    </row>
    <row r="64" spans="1:16" ht="22.5" customHeight="1">
      <c r="A64" s="108" t="s">
        <v>67</v>
      </c>
      <c r="B64" s="112"/>
      <c r="C64" s="22">
        <v>62</v>
      </c>
      <c r="D64" s="22"/>
      <c r="E64" s="22"/>
      <c r="F64" s="22">
        <v>10</v>
      </c>
      <c r="G64" s="130">
        <f>C64*F64</f>
        <v>620</v>
      </c>
      <c r="H64" s="8"/>
      <c r="I64" s="108" t="s">
        <v>67</v>
      </c>
      <c r="J64" s="112"/>
      <c r="K64" s="22">
        <v>62</v>
      </c>
      <c r="L64" s="22"/>
      <c r="M64" s="22"/>
      <c r="N64" s="22">
        <v>10</v>
      </c>
      <c r="O64" s="130">
        <f>K64*N64</f>
        <v>620</v>
      </c>
      <c r="P64" s="8"/>
    </row>
    <row r="65" spans="1:16" ht="14.25" customHeight="1">
      <c r="A65" s="108"/>
      <c r="B65" s="112"/>
      <c r="C65" s="22"/>
      <c r="D65" s="22"/>
      <c r="E65" s="22"/>
      <c r="F65" s="22"/>
      <c r="G65" s="130"/>
      <c r="H65" s="4">
        <f>SUM(G63:G64)</f>
        <v>692</v>
      </c>
      <c r="I65" s="108"/>
      <c r="J65" s="112"/>
      <c r="K65" s="22"/>
      <c r="L65" s="22"/>
      <c r="M65" s="22"/>
      <c r="N65" s="22"/>
      <c r="O65" s="130"/>
      <c r="P65" s="4">
        <f>SUM(O63:O64)</f>
        <v>692</v>
      </c>
    </row>
    <row r="66" spans="1:16" ht="22.5" customHeight="1">
      <c r="A66" s="266" t="s">
        <v>93</v>
      </c>
      <c r="B66" s="267"/>
      <c r="C66" s="267"/>
      <c r="D66" s="267"/>
      <c r="E66" s="267"/>
      <c r="F66" s="267"/>
      <c r="G66" s="145">
        <f>SUM(G31:G64)</f>
        <v>16704.260000000002</v>
      </c>
      <c r="H66" s="8"/>
      <c r="I66" s="266" t="s">
        <v>93</v>
      </c>
      <c r="J66" s="267"/>
      <c r="K66" s="267"/>
      <c r="L66" s="267"/>
      <c r="M66" s="267"/>
      <c r="N66" s="267"/>
      <c r="O66" s="145">
        <f>SUM(O31:O64)</f>
        <v>16704.260000000002</v>
      </c>
      <c r="P66" s="8"/>
    </row>
    <row r="67" spans="1:16" ht="22.5" customHeight="1" thickBot="1">
      <c r="A67" s="254" t="s">
        <v>94</v>
      </c>
      <c r="B67" s="255"/>
      <c r="C67" s="255"/>
      <c r="D67" s="255"/>
      <c r="E67" s="255"/>
      <c r="F67" s="255"/>
      <c r="G67" s="146">
        <f>G26+G66</f>
        <v>29591.380000000005</v>
      </c>
      <c r="H67" s="8"/>
      <c r="I67" s="254" t="s">
        <v>94</v>
      </c>
      <c r="J67" s="255"/>
      <c r="K67" s="255"/>
      <c r="L67" s="255"/>
      <c r="M67" s="255"/>
      <c r="N67" s="255"/>
      <c r="O67" s="146">
        <f>O26+O66</f>
        <v>29591.380000000005</v>
      </c>
      <c r="P67" s="8"/>
    </row>
    <row r="68" spans="1:16" ht="22.5" customHeight="1">
      <c r="A68" s="256" t="s">
        <v>95</v>
      </c>
      <c r="B68" s="257"/>
      <c r="C68" s="257"/>
      <c r="D68" s="257"/>
      <c r="E68" s="257"/>
      <c r="F68" s="257"/>
      <c r="G68" s="258"/>
      <c r="H68" s="8"/>
      <c r="I68" s="256" t="s">
        <v>105</v>
      </c>
      <c r="J68" s="257"/>
      <c r="K68" s="257"/>
      <c r="L68" s="257"/>
      <c r="M68" s="257"/>
      <c r="N68" s="257"/>
      <c r="O68" s="258"/>
      <c r="P68" s="8"/>
    </row>
    <row r="69" spans="1:16" ht="22.5" customHeight="1">
      <c r="A69" s="113" t="s">
        <v>62</v>
      </c>
      <c r="B69" s="114">
        <f>(12423/6)</f>
        <v>2070.5</v>
      </c>
      <c r="C69" s="114"/>
      <c r="D69" s="114"/>
      <c r="E69" s="114"/>
      <c r="F69" s="114">
        <v>10</v>
      </c>
      <c r="G69" s="147">
        <f>B69*F69</f>
        <v>20705</v>
      </c>
      <c r="H69" s="8"/>
      <c r="I69" s="113" t="s">
        <v>62</v>
      </c>
      <c r="J69" s="114">
        <f>(12423/6)</f>
        <v>2070.5</v>
      </c>
      <c r="K69" s="114"/>
      <c r="L69" s="114"/>
      <c r="M69" s="114"/>
      <c r="N69" s="114">
        <v>10</v>
      </c>
      <c r="O69" s="147">
        <f>J69*N69</f>
        <v>20705</v>
      </c>
      <c r="P69" s="8"/>
    </row>
    <row r="70" spans="1:16" ht="22.5" customHeight="1">
      <c r="A70" s="115" t="s">
        <v>63</v>
      </c>
      <c r="B70" s="111">
        <v>12423</v>
      </c>
      <c r="C70" s="111"/>
      <c r="D70" s="111"/>
      <c r="E70" s="111"/>
      <c r="F70" s="111"/>
      <c r="G70" s="148">
        <f>B70*0.2</f>
        <v>2484.6000000000004</v>
      </c>
      <c r="H70" s="8"/>
      <c r="I70" s="115" t="s">
        <v>63</v>
      </c>
      <c r="J70" s="111">
        <v>12423</v>
      </c>
      <c r="K70" s="111"/>
      <c r="L70" s="111"/>
      <c r="M70" s="111"/>
      <c r="N70" s="111"/>
      <c r="O70" s="148">
        <f>J70*0.2</f>
        <v>2484.6000000000004</v>
      </c>
      <c r="P70" s="8"/>
    </row>
    <row r="71" spans="1:16" ht="22.5" customHeight="1">
      <c r="A71" s="116" t="s">
        <v>37</v>
      </c>
      <c r="B71" s="22">
        <v>53051.66</v>
      </c>
      <c r="C71" s="22"/>
      <c r="D71" s="22"/>
      <c r="E71" s="22"/>
      <c r="F71" s="22"/>
      <c r="G71" s="130">
        <f>(B71*8)/100</f>
        <v>4244.1328</v>
      </c>
      <c r="H71" s="8"/>
      <c r="I71" s="116" t="s">
        <v>37</v>
      </c>
      <c r="J71" s="22">
        <v>34466.05</v>
      </c>
      <c r="K71" s="22"/>
      <c r="L71" s="22"/>
      <c r="M71" s="22"/>
      <c r="N71" s="22"/>
      <c r="O71" s="130">
        <f>(J71*8)/100</f>
        <v>2757.284</v>
      </c>
      <c r="P71" s="8"/>
    </row>
    <row r="72" spans="1:16" ht="22.5" customHeight="1">
      <c r="A72" s="116" t="s">
        <v>38</v>
      </c>
      <c r="B72" s="22">
        <v>4132.92</v>
      </c>
      <c r="C72" s="22"/>
      <c r="D72" s="22"/>
      <c r="E72" s="22"/>
      <c r="F72" s="22"/>
      <c r="G72" s="130">
        <f>(B72*8)/100</f>
        <v>330.6336</v>
      </c>
      <c r="H72" s="8"/>
      <c r="I72" s="116" t="s">
        <v>38</v>
      </c>
      <c r="J72" s="22">
        <v>2645.07</v>
      </c>
      <c r="K72" s="22"/>
      <c r="L72" s="22"/>
      <c r="M72" s="22"/>
      <c r="N72" s="22"/>
      <c r="O72" s="130">
        <f>(J72*8)/100</f>
        <v>211.6056</v>
      </c>
      <c r="P72" s="8"/>
    </row>
    <row r="73" spans="1:16" ht="22.5" customHeight="1" thickBot="1">
      <c r="A73" s="259" t="s">
        <v>75</v>
      </c>
      <c r="B73" s="260"/>
      <c r="C73" s="260"/>
      <c r="D73" s="260"/>
      <c r="E73" s="260"/>
      <c r="F73" s="261"/>
      <c r="G73" s="149">
        <f>SUM(G69:G72)</f>
        <v>27764.3664</v>
      </c>
      <c r="H73" s="8"/>
      <c r="I73" s="259" t="s">
        <v>75</v>
      </c>
      <c r="J73" s="260"/>
      <c r="K73" s="260"/>
      <c r="L73" s="260"/>
      <c r="M73" s="260"/>
      <c r="N73" s="261"/>
      <c r="O73" s="149">
        <f>SUM(O69:O72)</f>
        <v>26158.489599999997</v>
      </c>
      <c r="P73" s="8"/>
    </row>
    <row r="74" spans="1:16" ht="22.5" customHeight="1" thickBot="1">
      <c r="A74" s="245" t="s">
        <v>90</v>
      </c>
      <c r="B74" s="246"/>
      <c r="C74" s="246"/>
      <c r="D74" s="246"/>
      <c r="E74" s="246"/>
      <c r="F74" s="247"/>
      <c r="G74" s="150">
        <f>G67+G73</f>
        <v>57355.7464</v>
      </c>
      <c r="H74" s="8"/>
      <c r="I74" s="245" t="s">
        <v>90</v>
      </c>
      <c r="J74" s="246"/>
      <c r="K74" s="246"/>
      <c r="L74" s="246"/>
      <c r="M74" s="246"/>
      <c r="N74" s="247"/>
      <c r="O74" s="150">
        <f>O67+O73</f>
        <v>55749.869600000005</v>
      </c>
      <c r="P74" s="8"/>
    </row>
    <row r="75" spans="1:16" ht="22.5" customHeight="1" thickBot="1">
      <c r="A75" s="117" t="s">
        <v>76</v>
      </c>
      <c r="B75" s="118"/>
      <c r="C75" s="118"/>
      <c r="D75" s="118"/>
      <c r="E75" s="118"/>
      <c r="F75" s="118"/>
      <c r="G75" s="151"/>
      <c r="H75" s="8"/>
      <c r="I75" s="117" t="s">
        <v>76</v>
      </c>
      <c r="J75" s="118"/>
      <c r="K75" s="118"/>
      <c r="L75" s="118"/>
      <c r="M75" s="118"/>
      <c r="N75" s="118"/>
      <c r="O75" s="151"/>
      <c r="P75" s="8"/>
    </row>
    <row r="76" spans="1:16" ht="22.5" customHeight="1">
      <c r="A76" s="119" t="s">
        <v>77</v>
      </c>
      <c r="B76" s="120"/>
      <c r="C76" s="120"/>
      <c r="D76" s="121"/>
      <c r="E76" s="121"/>
      <c r="F76" s="121"/>
      <c r="G76" s="130">
        <v>53051.66</v>
      </c>
      <c r="H76" s="8"/>
      <c r="I76" s="119" t="s">
        <v>77</v>
      </c>
      <c r="J76" s="120"/>
      <c r="K76" s="120"/>
      <c r="L76" s="121"/>
      <c r="M76" s="121"/>
      <c r="N76" s="121"/>
      <c r="O76" s="130">
        <v>34466.05</v>
      </c>
      <c r="P76" s="8"/>
    </row>
    <row r="77" spans="1:16" ht="22.5" customHeight="1">
      <c r="A77" s="122" t="s">
        <v>78</v>
      </c>
      <c r="B77" s="23"/>
      <c r="C77" s="23"/>
      <c r="D77" s="23"/>
      <c r="E77" s="23"/>
      <c r="F77" s="23"/>
      <c r="G77" s="130">
        <v>4132.92</v>
      </c>
      <c r="H77" s="8"/>
      <c r="I77" s="122" t="s">
        <v>78</v>
      </c>
      <c r="J77" s="23"/>
      <c r="K77" s="23"/>
      <c r="L77" s="23"/>
      <c r="M77" s="23"/>
      <c r="N77" s="23"/>
      <c r="O77" s="130">
        <v>2645.07</v>
      </c>
      <c r="P77" s="8"/>
    </row>
    <row r="78" spans="1:16" ht="22.5" customHeight="1" thickBot="1">
      <c r="A78" s="248" t="s">
        <v>79</v>
      </c>
      <c r="B78" s="249"/>
      <c r="C78" s="249"/>
      <c r="D78" s="249"/>
      <c r="E78" s="249"/>
      <c r="F78" s="250"/>
      <c r="G78" s="152">
        <f>SUM(G76:G77)</f>
        <v>57184.58</v>
      </c>
      <c r="H78" s="8"/>
      <c r="I78" s="248" t="s">
        <v>79</v>
      </c>
      <c r="J78" s="249"/>
      <c r="K78" s="249"/>
      <c r="L78" s="249"/>
      <c r="M78" s="249"/>
      <c r="N78" s="250"/>
      <c r="O78" s="152">
        <f>SUM(O76:O77)</f>
        <v>37111.12</v>
      </c>
      <c r="P78" s="8"/>
    </row>
    <row r="79" spans="1:16" ht="22.5" customHeight="1" thickBot="1">
      <c r="A79" s="251" t="s">
        <v>80</v>
      </c>
      <c r="B79" s="252"/>
      <c r="C79" s="252"/>
      <c r="D79" s="252"/>
      <c r="E79" s="252"/>
      <c r="F79" s="253"/>
      <c r="G79" s="153">
        <f>G78-G74</f>
        <v>-171.1664000000019</v>
      </c>
      <c r="H79" s="8"/>
      <c r="I79" s="251" t="s">
        <v>80</v>
      </c>
      <c r="J79" s="252"/>
      <c r="K79" s="252"/>
      <c r="L79" s="252"/>
      <c r="M79" s="252"/>
      <c r="N79" s="253"/>
      <c r="O79" s="153">
        <f>O78-O74</f>
        <v>-18638.749600000003</v>
      </c>
      <c r="P79" s="8"/>
    </row>
    <row r="80" spans="1:16" ht="12.75">
      <c r="A80" s="179" t="s">
        <v>92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</sheetData>
  <mergeCells count="35">
    <mergeCell ref="I78:N78"/>
    <mergeCell ref="I79:N79"/>
    <mergeCell ref="L8:N8"/>
    <mergeCell ref="I10:O10"/>
    <mergeCell ref="J28:K28"/>
    <mergeCell ref="L28:N28"/>
    <mergeCell ref="A6:G6"/>
    <mergeCell ref="A3:G3"/>
    <mergeCell ref="A4:G4"/>
    <mergeCell ref="A5:G5"/>
    <mergeCell ref="I3:O3"/>
    <mergeCell ref="I4:O4"/>
    <mergeCell ref="I5:O5"/>
    <mergeCell ref="I6:O6"/>
    <mergeCell ref="B8:C8"/>
    <mergeCell ref="D8:F8"/>
    <mergeCell ref="A10:G10"/>
    <mergeCell ref="B28:C28"/>
    <mergeCell ref="D28:F28"/>
    <mergeCell ref="A27:G27"/>
    <mergeCell ref="A30:G30"/>
    <mergeCell ref="A74:F74"/>
    <mergeCell ref="A78:F78"/>
    <mergeCell ref="J8:K8"/>
    <mergeCell ref="I30:O30"/>
    <mergeCell ref="I66:N66"/>
    <mergeCell ref="I67:N67"/>
    <mergeCell ref="I68:O68"/>
    <mergeCell ref="I73:N73"/>
    <mergeCell ref="I74:N74"/>
    <mergeCell ref="A79:F79"/>
    <mergeCell ref="A66:F66"/>
    <mergeCell ref="A67:F67"/>
    <mergeCell ref="A68:G68"/>
    <mergeCell ref="A73:F73"/>
  </mergeCells>
  <printOptions/>
  <pageMargins left="0.35" right="0.18" top="0.37" bottom="0.28" header="0.4921259845" footer="0.25"/>
  <pageSetup fitToHeight="1" fitToWidth="1" horizontalDpi="600" verticalDpi="600" orientation="portrait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55"/>
  <sheetViews>
    <sheetView workbookViewId="0" topLeftCell="E40">
      <selection activeCell="I2" sqref="I2"/>
    </sheetView>
  </sheetViews>
  <sheetFormatPr defaultColWidth="11.421875" defaultRowHeight="12.75"/>
  <cols>
    <col min="1" max="1" width="60.7109375" style="8" customWidth="1"/>
    <col min="2" max="6" width="11.421875" style="8" customWidth="1"/>
    <col min="7" max="7" width="12.140625" style="8" customWidth="1"/>
    <col min="8" max="8" width="9.421875" style="8" customWidth="1"/>
    <col min="9" max="9" width="60.421875" style="8" customWidth="1"/>
    <col min="10" max="14" width="11.421875" style="8" customWidth="1"/>
    <col min="15" max="15" width="12.421875" style="8" customWidth="1"/>
    <col min="16" max="16384" width="11.421875" style="8" customWidth="1"/>
  </cols>
  <sheetData>
    <row r="1" ht="21" customHeight="1">
      <c r="A1" s="124" t="s">
        <v>106</v>
      </c>
    </row>
    <row r="2" spans="1:15" ht="22.5" customHeight="1">
      <c r="A2" s="311" t="s">
        <v>107</v>
      </c>
      <c r="B2" s="311"/>
      <c r="C2" s="311"/>
      <c r="D2" s="311"/>
      <c r="E2" s="311"/>
      <c r="F2" s="311"/>
      <c r="G2" s="311"/>
      <c r="I2" s="195" t="s">
        <v>111</v>
      </c>
      <c r="J2" s="195"/>
      <c r="K2" s="195"/>
      <c r="L2" s="195"/>
      <c r="M2" s="195"/>
      <c r="N2" s="195"/>
      <c r="O2" s="195"/>
    </row>
    <row r="3" spans="1:15" ht="22.5" customHeight="1">
      <c r="A3" s="294" t="s">
        <v>73</v>
      </c>
      <c r="B3" s="294"/>
      <c r="C3" s="294"/>
      <c r="D3" s="294"/>
      <c r="E3" s="294"/>
      <c r="F3" s="294"/>
      <c r="G3" s="294"/>
      <c r="I3" s="196" t="s">
        <v>73</v>
      </c>
      <c r="J3" s="196"/>
      <c r="K3" s="196"/>
      <c r="L3" s="196"/>
      <c r="M3" s="196"/>
      <c r="N3" s="196"/>
      <c r="O3" s="197"/>
    </row>
    <row r="4" spans="1:15" ht="22.5" customHeight="1" thickBot="1">
      <c r="A4" s="297" t="s">
        <v>74</v>
      </c>
      <c r="B4" s="297"/>
      <c r="C4" s="297"/>
      <c r="D4" s="297"/>
      <c r="E4" s="297"/>
      <c r="F4" s="297"/>
      <c r="G4" s="297"/>
      <c r="I4" s="198" t="s">
        <v>74</v>
      </c>
      <c r="J4" s="198"/>
      <c r="K4" s="198"/>
      <c r="L4" s="198"/>
      <c r="M4" s="198"/>
      <c r="N4" s="198"/>
      <c r="O4" s="199"/>
    </row>
    <row r="5" spans="1:15" ht="22.5" customHeight="1" thickBot="1">
      <c r="A5" s="200" t="s">
        <v>50</v>
      </c>
      <c r="B5" s="201"/>
      <c r="C5" s="201"/>
      <c r="D5" s="201"/>
      <c r="E5" s="201"/>
      <c r="F5" s="201"/>
      <c r="G5" s="201"/>
      <c r="I5" s="200" t="s">
        <v>50</v>
      </c>
      <c r="J5" s="201"/>
      <c r="K5" s="201"/>
      <c r="L5" s="201"/>
      <c r="M5" s="201"/>
      <c r="N5" s="201"/>
      <c r="O5" s="201"/>
    </row>
    <row r="6" spans="1:15" ht="22.5" customHeight="1">
      <c r="A6" s="156" t="s">
        <v>87</v>
      </c>
      <c r="B6" s="157"/>
      <c r="C6" s="157"/>
      <c r="D6" s="157"/>
      <c r="E6" s="157"/>
      <c r="F6" s="157"/>
      <c r="G6" s="157"/>
      <c r="I6" s="156" t="s">
        <v>109</v>
      </c>
      <c r="J6" s="157"/>
      <c r="K6" s="157"/>
      <c r="L6" s="157"/>
      <c r="M6" s="157"/>
      <c r="N6" s="157"/>
      <c r="O6" s="157"/>
    </row>
    <row r="7" spans="1:15" ht="22.5" customHeight="1">
      <c r="A7" s="202" t="s">
        <v>1</v>
      </c>
      <c r="B7" s="312" t="s">
        <v>2</v>
      </c>
      <c r="C7" s="312"/>
      <c r="D7" s="312" t="s">
        <v>3</v>
      </c>
      <c r="E7" s="312"/>
      <c r="F7" s="312"/>
      <c r="G7" s="203" t="s">
        <v>51</v>
      </c>
      <c r="I7" s="202" t="s">
        <v>1</v>
      </c>
      <c r="J7" s="312" t="s">
        <v>2</v>
      </c>
      <c r="K7" s="312"/>
      <c r="L7" s="312" t="s">
        <v>3</v>
      </c>
      <c r="M7" s="312"/>
      <c r="N7" s="312"/>
      <c r="O7" s="203" t="s">
        <v>51</v>
      </c>
    </row>
    <row r="8" spans="1:15" ht="22.5" customHeight="1">
      <c r="A8" s="204"/>
      <c r="B8" s="205" t="s">
        <v>6</v>
      </c>
      <c r="C8" s="205" t="s">
        <v>5</v>
      </c>
      <c r="D8" s="205" t="s">
        <v>84</v>
      </c>
      <c r="E8" s="206" t="s">
        <v>6</v>
      </c>
      <c r="F8" s="206" t="s">
        <v>5</v>
      </c>
      <c r="G8" s="207"/>
      <c r="I8" s="204"/>
      <c r="J8" s="205" t="s">
        <v>6</v>
      </c>
      <c r="K8" s="205" t="s">
        <v>5</v>
      </c>
      <c r="L8" s="205" t="s">
        <v>84</v>
      </c>
      <c r="M8" s="206" t="s">
        <v>6</v>
      </c>
      <c r="N8" s="206" t="s">
        <v>5</v>
      </c>
      <c r="O8" s="207"/>
    </row>
    <row r="9" spans="1:15" ht="22.5" customHeight="1">
      <c r="A9" s="52" t="s">
        <v>7</v>
      </c>
      <c r="B9" s="53"/>
      <c r="C9" s="53"/>
      <c r="D9" s="53"/>
      <c r="E9" s="53"/>
      <c r="F9" s="53"/>
      <c r="G9" s="54"/>
      <c r="I9" s="52" t="s">
        <v>7</v>
      </c>
      <c r="J9" s="53"/>
      <c r="K9" s="53"/>
      <c r="L9" s="53"/>
      <c r="M9" s="53"/>
      <c r="N9" s="53"/>
      <c r="O9" s="54"/>
    </row>
    <row r="10" spans="1:15" ht="22.5" customHeight="1">
      <c r="A10" s="25" t="s">
        <v>40</v>
      </c>
      <c r="B10" s="208">
        <v>21</v>
      </c>
      <c r="C10" s="209"/>
      <c r="D10" s="173">
        <v>24.1</v>
      </c>
      <c r="E10" s="175"/>
      <c r="F10" s="175"/>
      <c r="G10" s="210">
        <f>B10*D10</f>
        <v>506.1</v>
      </c>
      <c r="I10" s="25" t="s">
        <v>40</v>
      </c>
      <c r="J10" s="208">
        <v>21</v>
      </c>
      <c r="K10" s="209"/>
      <c r="L10" s="173">
        <v>24.1</v>
      </c>
      <c r="M10" s="175"/>
      <c r="N10" s="175"/>
      <c r="O10" s="210">
        <f>J10*L10</f>
        <v>506.1</v>
      </c>
    </row>
    <row r="11" spans="1:15" ht="22.5" customHeight="1">
      <c r="A11" s="23" t="s">
        <v>41</v>
      </c>
      <c r="B11" s="24">
        <v>7</v>
      </c>
      <c r="C11" s="23"/>
      <c r="D11" s="25">
        <v>28.5</v>
      </c>
      <c r="E11" s="26"/>
      <c r="F11" s="27"/>
      <c r="G11" s="28">
        <f>B11*D11</f>
        <v>199.5</v>
      </c>
      <c r="I11" s="23" t="s">
        <v>41</v>
      </c>
      <c r="J11" s="24">
        <v>7</v>
      </c>
      <c r="K11" s="23"/>
      <c r="L11" s="25">
        <v>28.5</v>
      </c>
      <c r="M11" s="26"/>
      <c r="N11" s="27"/>
      <c r="O11" s="28">
        <f>J11*L11</f>
        <v>199.5</v>
      </c>
    </row>
    <row r="12" spans="1:15" ht="22.5" customHeight="1">
      <c r="A12" s="211" t="s">
        <v>39</v>
      </c>
      <c r="B12" s="30">
        <v>14</v>
      </c>
      <c r="C12" s="30"/>
      <c r="D12" s="30">
        <v>20</v>
      </c>
      <c r="E12" s="31"/>
      <c r="F12" s="32"/>
      <c r="G12" s="28">
        <f>B12*D12</f>
        <v>280</v>
      </c>
      <c r="I12" s="211" t="s">
        <v>39</v>
      </c>
      <c r="J12" s="30">
        <v>14</v>
      </c>
      <c r="K12" s="30"/>
      <c r="L12" s="30">
        <v>20</v>
      </c>
      <c r="M12" s="31"/>
      <c r="N12" s="32"/>
      <c r="O12" s="28">
        <f>J12*L12</f>
        <v>280</v>
      </c>
    </row>
    <row r="13" spans="1:15" ht="22.5" customHeight="1">
      <c r="A13" s="212" t="s">
        <v>8</v>
      </c>
      <c r="B13" s="31">
        <v>21</v>
      </c>
      <c r="C13" s="31"/>
      <c r="D13" s="213"/>
      <c r="E13" s="50">
        <v>30</v>
      </c>
      <c r="F13" s="50"/>
      <c r="G13" s="214">
        <f>B13*E13</f>
        <v>630</v>
      </c>
      <c r="I13" s="212" t="s">
        <v>8</v>
      </c>
      <c r="J13" s="31">
        <v>21</v>
      </c>
      <c r="K13" s="31"/>
      <c r="L13" s="213"/>
      <c r="M13" s="50">
        <v>30</v>
      </c>
      <c r="N13" s="50"/>
      <c r="O13" s="214">
        <f>J13*M13</f>
        <v>630</v>
      </c>
    </row>
    <row r="14" spans="1:15" ht="14.25" customHeight="1">
      <c r="A14" s="25"/>
      <c r="B14" s="28"/>
      <c r="C14" s="28"/>
      <c r="D14" s="164"/>
      <c r="E14" s="22"/>
      <c r="F14" s="22"/>
      <c r="G14" s="22"/>
      <c r="H14" s="11">
        <f>SUM(G10:G13)</f>
        <v>1615.6</v>
      </c>
      <c r="I14" s="25"/>
      <c r="J14" s="28"/>
      <c r="K14" s="28"/>
      <c r="L14" s="164"/>
      <c r="M14" s="22"/>
      <c r="N14" s="22"/>
      <c r="O14" s="22"/>
    </row>
    <row r="15" spans="1:15" ht="22.5" customHeight="1">
      <c r="A15" s="177" t="s">
        <v>52</v>
      </c>
      <c r="B15" s="178"/>
      <c r="C15" s="178"/>
      <c r="D15" s="178"/>
      <c r="E15" s="178"/>
      <c r="F15" s="178"/>
      <c r="G15" s="178"/>
      <c r="I15" s="177" t="s">
        <v>52</v>
      </c>
      <c r="J15" s="178"/>
      <c r="K15" s="178"/>
      <c r="L15" s="178"/>
      <c r="M15" s="178"/>
      <c r="N15" s="178"/>
      <c r="O15" s="178"/>
    </row>
    <row r="16" spans="1:15" ht="22.5" customHeight="1">
      <c r="A16" s="140" t="s">
        <v>60</v>
      </c>
      <c r="B16" s="28"/>
      <c r="C16" s="28"/>
      <c r="D16" s="28"/>
      <c r="E16" s="28"/>
      <c r="F16" s="28"/>
      <c r="G16" s="28">
        <f>37572*0.16</f>
        <v>6011.52</v>
      </c>
      <c r="H16" s="5">
        <v>6011.52</v>
      </c>
      <c r="I16" s="140" t="s">
        <v>60</v>
      </c>
      <c r="J16" s="28"/>
      <c r="K16" s="28"/>
      <c r="L16" s="28"/>
      <c r="M16" s="28"/>
      <c r="N16" s="28"/>
      <c r="O16" s="28">
        <f>37572*0.16</f>
        <v>6011.52</v>
      </c>
    </row>
    <row r="17" spans="1:15" ht="22.5" customHeight="1">
      <c r="A17" s="215" t="s">
        <v>53</v>
      </c>
      <c r="B17" s="216"/>
      <c r="C17" s="216"/>
      <c r="D17" s="216"/>
      <c r="E17" s="216"/>
      <c r="F17" s="216"/>
      <c r="G17" s="216"/>
      <c r="I17" s="215" t="s">
        <v>53</v>
      </c>
      <c r="J17" s="216"/>
      <c r="K17" s="216"/>
      <c r="L17" s="216"/>
      <c r="M17" s="216"/>
      <c r="N17" s="216"/>
      <c r="O17" s="216"/>
    </row>
    <row r="18" spans="1:15" ht="22.5" customHeight="1">
      <c r="A18" s="108" t="s">
        <v>68</v>
      </c>
      <c r="B18" s="22"/>
      <c r="C18" s="22">
        <v>62</v>
      </c>
      <c r="D18" s="22"/>
      <c r="E18" s="22"/>
      <c r="F18" s="22">
        <v>10</v>
      </c>
      <c r="G18" s="22">
        <f>C18*F18</f>
        <v>620</v>
      </c>
      <c r="H18" s="9">
        <v>620</v>
      </c>
      <c r="I18" s="108" t="s">
        <v>68</v>
      </c>
      <c r="J18" s="22"/>
      <c r="K18" s="22">
        <v>62</v>
      </c>
      <c r="L18" s="22"/>
      <c r="M18" s="22"/>
      <c r="N18" s="22">
        <v>10</v>
      </c>
      <c r="O18" s="22">
        <f>K18*N18</f>
        <v>620</v>
      </c>
    </row>
    <row r="19" spans="1:15" ht="22.5" customHeight="1">
      <c r="A19" s="52" t="s">
        <v>54</v>
      </c>
      <c r="B19" s="53"/>
      <c r="C19" s="53"/>
      <c r="D19" s="53"/>
      <c r="E19" s="53"/>
      <c r="F19" s="53"/>
      <c r="G19" s="54"/>
      <c r="I19" s="52" t="s">
        <v>54</v>
      </c>
      <c r="J19" s="53"/>
      <c r="K19" s="53"/>
      <c r="L19" s="53"/>
      <c r="M19" s="53"/>
      <c r="N19" s="53"/>
      <c r="O19" s="54"/>
    </row>
    <row r="20" spans="1:15" ht="22.5" customHeight="1">
      <c r="A20" s="25" t="s">
        <v>61</v>
      </c>
      <c r="B20" s="28">
        <v>4.2</v>
      </c>
      <c r="C20" s="28">
        <v>4.2</v>
      </c>
      <c r="D20" s="28"/>
      <c r="E20" s="28">
        <v>30</v>
      </c>
      <c r="F20" s="28">
        <v>10</v>
      </c>
      <c r="G20" s="28">
        <f>4.2*10+4.2*30</f>
        <v>168</v>
      </c>
      <c r="H20" s="10">
        <v>168</v>
      </c>
      <c r="I20" s="25" t="s">
        <v>61</v>
      </c>
      <c r="J20" s="28">
        <v>4.2</v>
      </c>
      <c r="K20" s="28">
        <v>4.2</v>
      </c>
      <c r="L20" s="28"/>
      <c r="M20" s="28">
        <v>30</v>
      </c>
      <c r="N20" s="28">
        <v>10</v>
      </c>
      <c r="O20" s="28">
        <f>4.2*10+4.2*30</f>
        <v>168</v>
      </c>
    </row>
    <row r="21" spans="1:15" ht="22.5" customHeight="1">
      <c r="A21" s="132" t="s">
        <v>26</v>
      </c>
      <c r="B21" s="53"/>
      <c r="C21" s="53"/>
      <c r="D21" s="53"/>
      <c r="E21" s="53"/>
      <c r="F21" s="53"/>
      <c r="G21" s="53"/>
      <c r="I21" s="132" t="s">
        <v>26</v>
      </c>
      <c r="J21" s="53"/>
      <c r="K21" s="53"/>
      <c r="L21" s="53"/>
      <c r="M21" s="53"/>
      <c r="N21" s="53"/>
      <c r="O21" s="53"/>
    </row>
    <row r="22" spans="1:15" ht="22.5" customHeight="1">
      <c r="A22" s="83" t="s">
        <v>65</v>
      </c>
      <c r="B22" s="84"/>
      <c r="C22" s="84"/>
      <c r="D22" s="85"/>
      <c r="E22" s="85"/>
      <c r="F22" s="86"/>
      <c r="G22" s="22">
        <v>1612.5</v>
      </c>
      <c r="I22" s="83" t="s">
        <v>65</v>
      </c>
      <c r="J22" s="84"/>
      <c r="K22" s="84"/>
      <c r="L22" s="85"/>
      <c r="M22" s="85"/>
      <c r="N22" s="86"/>
      <c r="O22" s="22">
        <v>1612.5</v>
      </c>
    </row>
    <row r="23" spans="1:15" ht="22.5" customHeight="1">
      <c r="A23" s="87" t="s">
        <v>66</v>
      </c>
      <c r="B23" s="88"/>
      <c r="C23" s="88"/>
      <c r="D23" s="89"/>
      <c r="E23" s="89"/>
      <c r="F23" s="90"/>
      <c r="G23" s="22">
        <v>860</v>
      </c>
      <c r="I23" s="87" t="s">
        <v>66</v>
      </c>
      <c r="J23" s="88"/>
      <c r="K23" s="88"/>
      <c r="L23" s="89"/>
      <c r="M23" s="89"/>
      <c r="N23" s="90"/>
      <c r="O23" s="22">
        <v>860</v>
      </c>
    </row>
    <row r="24" spans="1:15" ht="12" customHeight="1">
      <c r="A24" s="91"/>
      <c r="B24" s="92"/>
      <c r="C24" s="92"/>
      <c r="D24" s="91"/>
      <c r="E24" s="91"/>
      <c r="F24" s="91"/>
      <c r="G24" s="22"/>
      <c r="H24" s="5">
        <f>SUM(G22:G23)</f>
        <v>2472.5</v>
      </c>
      <c r="I24" s="91"/>
      <c r="J24" s="92"/>
      <c r="K24" s="92"/>
      <c r="L24" s="91"/>
      <c r="M24" s="91"/>
      <c r="N24" s="91"/>
      <c r="O24" s="22"/>
    </row>
    <row r="25" spans="1:15" ht="22.5" customHeight="1">
      <c r="A25" s="217" t="s">
        <v>27</v>
      </c>
      <c r="B25" s="218"/>
      <c r="C25" s="218"/>
      <c r="D25" s="218"/>
      <c r="E25" s="218"/>
      <c r="F25" s="218"/>
      <c r="G25" s="218"/>
      <c r="I25" s="217" t="s">
        <v>27</v>
      </c>
      <c r="J25" s="218"/>
      <c r="K25" s="218"/>
      <c r="L25" s="218"/>
      <c r="M25" s="218"/>
      <c r="N25" s="218"/>
      <c r="O25" s="218"/>
    </row>
    <row r="26" spans="1:15" ht="22.5" customHeight="1">
      <c r="A26" s="219" t="s">
        <v>69</v>
      </c>
      <c r="B26" s="220"/>
      <c r="C26" s="159">
        <v>24</v>
      </c>
      <c r="D26" s="220"/>
      <c r="E26" s="221"/>
      <c r="F26" s="221">
        <v>10</v>
      </c>
      <c r="G26" s="159">
        <f>C26*F26</f>
        <v>240</v>
      </c>
      <c r="I26" s="219" t="s">
        <v>69</v>
      </c>
      <c r="J26" s="220"/>
      <c r="K26" s="159">
        <v>24</v>
      </c>
      <c r="L26" s="220"/>
      <c r="M26" s="221"/>
      <c r="N26" s="221">
        <v>10</v>
      </c>
      <c r="O26" s="159">
        <f>K26*N26</f>
        <v>240</v>
      </c>
    </row>
    <row r="27" spans="1:15" ht="22.5" customHeight="1">
      <c r="A27" s="219" t="s">
        <v>70</v>
      </c>
      <c r="B27" s="222"/>
      <c r="C27" s="159">
        <v>24</v>
      </c>
      <c r="D27" s="82">
        <v>13.5</v>
      </c>
      <c r="E27" s="82"/>
      <c r="F27" s="82"/>
      <c r="G27" s="159">
        <f>C27*D27</f>
        <v>324</v>
      </c>
      <c r="I27" s="219" t="s">
        <v>70</v>
      </c>
      <c r="J27" s="222"/>
      <c r="K27" s="159">
        <v>24</v>
      </c>
      <c r="L27" s="82">
        <v>13.5</v>
      </c>
      <c r="M27" s="82"/>
      <c r="N27" s="82"/>
      <c r="O27" s="159">
        <f>K27*L27</f>
        <v>324</v>
      </c>
    </row>
    <row r="28" spans="1:15" ht="22.5" customHeight="1">
      <c r="A28" s="223" t="s">
        <v>55</v>
      </c>
      <c r="B28" s="224"/>
      <c r="C28" s="50">
        <v>372</v>
      </c>
      <c r="D28" s="50"/>
      <c r="E28" s="50"/>
      <c r="F28" s="50">
        <v>10</v>
      </c>
      <c r="G28" s="31">
        <f>C28*F28</f>
        <v>3720</v>
      </c>
      <c r="I28" s="223" t="s">
        <v>55</v>
      </c>
      <c r="J28" s="224"/>
      <c r="K28" s="50">
        <v>372</v>
      </c>
      <c r="L28" s="50"/>
      <c r="M28" s="50"/>
      <c r="N28" s="50">
        <v>10</v>
      </c>
      <c r="O28" s="31">
        <f>K28*N28</f>
        <v>3720</v>
      </c>
    </row>
    <row r="29" spans="1:15" ht="13.5" customHeight="1">
      <c r="A29" s="91"/>
      <c r="B29" s="112"/>
      <c r="C29" s="22"/>
      <c r="D29" s="22"/>
      <c r="E29" s="22"/>
      <c r="F29" s="22"/>
      <c r="G29" s="28"/>
      <c r="H29" s="5">
        <f>SUM(G26:G28)</f>
        <v>4284</v>
      </c>
      <c r="I29" s="91"/>
      <c r="J29" s="112"/>
      <c r="K29" s="22"/>
      <c r="L29" s="22"/>
      <c r="M29" s="22"/>
      <c r="N29" s="22"/>
      <c r="O29" s="28"/>
    </row>
    <row r="30" spans="1:15" ht="22.5" customHeight="1">
      <c r="A30" s="215" t="s">
        <v>29</v>
      </c>
      <c r="B30" s="216"/>
      <c r="C30" s="225"/>
      <c r="D30" s="216"/>
      <c r="E30" s="216"/>
      <c r="F30" s="216"/>
      <c r="G30" s="225"/>
      <c r="I30" s="215" t="s">
        <v>29</v>
      </c>
      <c r="J30" s="216"/>
      <c r="K30" s="225"/>
      <c r="L30" s="216"/>
      <c r="M30" s="216"/>
      <c r="N30" s="216"/>
      <c r="O30" s="225"/>
    </row>
    <row r="31" spans="1:15" ht="22.5" customHeight="1">
      <c r="A31" s="219" t="s">
        <v>69</v>
      </c>
      <c r="B31" s="226"/>
      <c r="C31" s="28">
        <v>27.5</v>
      </c>
      <c r="D31" s="25"/>
      <c r="E31" s="25"/>
      <c r="F31" s="25">
        <v>10</v>
      </c>
      <c r="G31" s="28">
        <f>C31*F31</f>
        <v>275</v>
      </c>
      <c r="I31" s="219" t="s">
        <v>69</v>
      </c>
      <c r="J31" s="226"/>
      <c r="K31" s="28">
        <v>27.5</v>
      </c>
      <c r="L31" s="25"/>
      <c r="M31" s="25"/>
      <c r="N31" s="25">
        <v>10</v>
      </c>
      <c r="O31" s="28">
        <f>K31*N31</f>
        <v>275</v>
      </c>
    </row>
    <row r="32" spans="1:15" ht="22.5" customHeight="1">
      <c r="A32" s="219" t="s">
        <v>70</v>
      </c>
      <c r="B32" s="112"/>
      <c r="C32" s="28">
        <v>27.5</v>
      </c>
      <c r="D32" s="22">
        <v>13.5</v>
      </c>
      <c r="E32" s="22"/>
      <c r="F32" s="22"/>
      <c r="G32" s="22">
        <f>C32*D32</f>
        <v>371.25</v>
      </c>
      <c r="I32" s="219" t="s">
        <v>70</v>
      </c>
      <c r="J32" s="112"/>
      <c r="K32" s="28">
        <v>27.5</v>
      </c>
      <c r="L32" s="22">
        <v>13.5</v>
      </c>
      <c r="M32" s="22"/>
      <c r="N32" s="22"/>
      <c r="O32" s="22">
        <f>K32*L32</f>
        <v>371.25</v>
      </c>
    </row>
    <row r="33" spans="1:15" ht="22.5" customHeight="1">
      <c r="A33" s="98" t="s">
        <v>55</v>
      </c>
      <c r="B33" s="227"/>
      <c r="C33" s="111">
        <v>165</v>
      </c>
      <c r="D33" s="111"/>
      <c r="E33" s="111"/>
      <c r="F33" s="111">
        <v>10</v>
      </c>
      <c r="G33" s="111">
        <f>C33*F33</f>
        <v>1650</v>
      </c>
      <c r="I33" s="98" t="s">
        <v>55</v>
      </c>
      <c r="J33" s="227"/>
      <c r="K33" s="111">
        <v>165</v>
      </c>
      <c r="L33" s="111"/>
      <c r="M33" s="111"/>
      <c r="N33" s="111">
        <v>10</v>
      </c>
      <c r="O33" s="111">
        <f>K33*N33</f>
        <v>1650</v>
      </c>
    </row>
    <row r="34" spans="1:15" ht="15" customHeight="1">
      <c r="A34" s="91"/>
      <c r="B34" s="112"/>
      <c r="C34" s="22"/>
      <c r="D34" s="22"/>
      <c r="E34" s="22"/>
      <c r="F34" s="22"/>
      <c r="G34" s="22"/>
      <c r="H34" s="5">
        <f>SUM(G31:G33)</f>
        <v>2296.25</v>
      </c>
      <c r="I34" s="91"/>
      <c r="J34" s="112"/>
      <c r="K34" s="22"/>
      <c r="L34" s="22"/>
      <c r="M34" s="22"/>
      <c r="N34" s="22"/>
      <c r="O34" s="22"/>
    </row>
    <row r="35" spans="1:15" ht="22.5" customHeight="1">
      <c r="A35" s="228" t="s">
        <v>56</v>
      </c>
      <c r="B35" s="229"/>
      <c r="C35" s="229"/>
      <c r="D35" s="229"/>
      <c r="E35" s="229"/>
      <c r="F35" s="229"/>
      <c r="G35" s="229"/>
      <c r="I35" s="228" t="s">
        <v>56</v>
      </c>
      <c r="J35" s="229"/>
      <c r="K35" s="229"/>
      <c r="L35" s="229"/>
      <c r="M35" s="229"/>
      <c r="N35" s="229"/>
      <c r="O35" s="229"/>
    </row>
    <row r="36" spans="1:15" ht="22.5" customHeight="1">
      <c r="A36" s="108" t="s">
        <v>67</v>
      </c>
      <c r="B36" s="112"/>
      <c r="C36" s="22">
        <v>62</v>
      </c>
      <c r="D36" s="22"/>
      <c r="E36" s="22"/>
      <c r="F36" s="22">
        <v>10</v>
      </c>
      <c r="G36" s="22">
        <f>C36*F36</f>
        <v>620</v>
      </c>
      <c r="H36" s="9">
        <v>620</v>
      </c>
      <c r="I36" s="108" t="s">
        <v>67</v>
      </c>
      <c r="J36" s="112"/>
      <c r="K36" s="22">
        <v>62</v>
      </c>
      <c r="L36" s="22"/>
      <c r="M36" s="22"/>
      <c r="N36" s="22">
        <v>10</v>
      </c>
      <c r="O36" s="22">
        <f>K36*N36</f>
        <v>620</v>
      </c>
    </row>
    <row r="37" spans="1:15" ht="22.5" customHeight="1">
      <c r="A37" s="132" t="s">
        <v>12</v>
      </c>
      <c r="B37" s="53"/>
      <c r="C37" s="53"/>
      <c r="D37" s="53"/>
      <c r="E37" s="53"/>
      <c r="F37" s="53"/>
      <c r="G37" s="53"/>
      <c r="I37" s="132" t="s">
        <v>12</v>
      </c>
      <c r="J37" s="53"/>
      <c r="K37" s="53"/>
      <c r="L37" s="53"/>
      <c r="M37" s="53"/>
      <c r="N37" s="53"/>
      <c r="O37" s="53"/>
    </row>
    <row r="38" spans="1:15" ht="22.5" customHeight="1">
      <c r="A38" s="116" t="s">
        <v>57</v>
      </c>
      <c r="B38" s="22"/>
      <c r="C38" s="22"/>
      <c r="D38" s="22"/>
      <c r="E38" s="22"/>
      <c r="F38" s="22"/>
      <c r="G38" s="22">
        <v>1800</v>
      </c>
      <c r="I38" s="116" t="s">
        <v>57</v>
      </c>
      <c r="J38" s="22"/>
      <c r="K38" s="22"/>
      <c r="L38" s="22"/>
      <c r="M38" s="22"/>
      <c r="N38" s="22"/>
      <c r="O38" s="22">
        <v>1800</v>
      </c>
    </row>
    <row r="39" spans="1:15" ht="22.5" customHeight="1">
      <c r="A39" s="116" t="s">
        <v>58</v>
      </c>
      <c r="B39" s="22"/>
      <c r="C39" s="22"/>
      <c r="D39" s="22"/>
      <c r="E39" s="22"/>
      <c r="F39" s="22"/>
      <c r="G39" s="22">
        <v>1800</v>
      </c>
      <c r="I39" s="116" t="s">
        <v>58</v>
      </c>
      <c r="J39" s="22"/>
      <c r="K39" s="22"/>
      <c r="L39" s="22"/>
      <c r="M39" s="22"/>
      <c r="N39" s="22"/>
      <c r="O39" s="22">
        <v>1800</v>
      </c>
    </row>
    <row r="40" spans="1:15" ht="22.5" customHeight="1">
      <c r="A40" s="132" t="s">
        <v>15</v>
      </c>
      <c r="B40" s="53"/>
      <c r="C40" s="53"/>
      <c r="D40" s="53"/>
      <c r="E40" s="53"/>
      <c r="F40" s="53"/>
      <c r="G40" s="53"/>
      <c r="I40" s="132" t="s">
        <v>15</v>
      </c>
      <c r="J40" s="53"/>
      <c r="K40" s="53"/>
      <c r="L40" s="53"/>
      <c r="M40" s="53"/>
      <c r="N40" s="53"/>
      <c r="O40" s="53"/>
    </row>
    <row r="41" spans="1:15" ht="22.5" customHeight="1">
      <c r="A41" s="140" t="s">
        <v>16</v>
      </c>
      <c r="B41" s="28"/>
      <c r="C41" s="28"/>
      <c r="D41" s="28"/>
      <c r="E41" s="28"/>
      <c r="F41" s="28"/>
      <c r="G41" s="28">
        <v>500</v>
      </c>
      <c r="I41" s="140" t="s">
        <v>16</v>
      </c>
      <c r="J41" s="28"/>
      <c r="K41" s="28"/>
      <c r="L41" s="28"/>
      <c r="M41" s="28"/>
      <c r="N41" s="28"/>
      <c r="O41" s="28">
        <v>500</v>
      </c>
    </row>
    <row r="42" spans="1:15" ht="22.5" customHeight="1" thickBot="1">
      <c r="A42" s="98" t="s">
        <v>59</v>
      </c>
      <c r="B42" s="111"/>
      <c r="C42" s="111"/>
      <c r="D42" s="111"/>
      <c r="E42" s="111"/>
      <c r="F42" s="111"/>
      <c r="G42" s="111">
        <v>500</v>
      </c>
      <c r="I42" s="98" t="s">
        <v>59</v>
      </c>
      <c r="J42" s="111"/>
      <c r="K42" s="111"/>
      <c r="L42" s="111"/>
      <c r="M42" s="111"/>
      <c r="N42" s="111"/>
      <c r="O42" s="111">
        <v>500</v>
      </c>
    </row>
    <row r="43" spans="1:15" ht="22.5" customHeight="1" thickBot="1">
      <c r="A43" s="230" t="s">
        <v>85</v>
      </c>
      <c r="B43" s="231"/>
      <c r="C43" s="231"/>
      <c r="D43" s="231"/>
      <c r="E43" s="231"/>
      <c r="F43" s="232"/>
      <c r="G43" s="233">
        <f>SUM(G10:G42)</f>
        <v>22687.870000000003</v>
      </c>
      <c r="I43" s="230" t="s">
        <v>85</v>
      </c>
      <c r="J43" s="231"/>
      <c r="K43" s="231"/>
      <c r="L43" s="231"/>
      <c r="M43" s="231"/>
      <c r="N43" s="232"/>
      <c r="O43" s="233">
        <f>SUM(O10:O42)</f>
        <v>22687.870000000003</v>
      </c>
    </row>
    <row r="44" spans="1:15" ht="22.5" customHeight="1">
      <c r="A44" s="256" t="s">
        <v>108</v>
      </c>
      <c r="B44" s="257"/>
      <c r="C44" s="257"/>
      <c r="D44" s="257"/>
      <c r="E44" s="257"/>
      <c r="F44" s="257"/>
      <c r="G44" s="257"/>
      <c r="I44" s="256" t="s">
        <v>110</v>
      </c>
      <c r="J44" s="257"/>
      <c r="K44" s="257"/>
      <c r="L44" s="257"/>
      <c r="M44" s="257"/>
      <c r="N44" s="257"/>
      <c r="O44" s="257"/>
    </row>
    <row r="45" spans="1:15" ht="22.5" customHeight="1">
      <c r="A45" s="122" t="s">
        <v>62</v>
      </c>
      <c r="B45" s="28">
        <v>2112</v>
      </c>
      <c r="C45" s="28"/>
      <c r="D45" s="28"/>
      <c r="E45" s="28"/>
      <c r="F45" s="28">
        <v>10</v>
      </c>
      <c r="G45" s="28">
        <f>B45*F45</f>
        <v>21120</v>
      </c>
      <c r="I45" s="122" t="s">
        <v>62</v>
      </c>
      <c r="J45" s="28">
        <v>2112</v>
      </c>
      <c r="K45" s="28"/>
      <c r="L45" s="28"/>
      <c r="M45" s="28"/>
      <c r="N45" s="28">
        <v>10</v>
      </c>
      <c r="O45" s="28">
        <f>J45*N45</f>
        <v>21120</v>
      </c>
    </row>
    <row r="46" spans="1:15" ht="22.5" customHeight="1">
      <c r="A46" s="116" t="s">
        <v>63</v>
      </c>
      <c r="B46" s="22">
        <v>12674</v>
      </c>
      <c r="C46" s="22"/>
      <c r="D46" s="22"/>
      <c r="E46" s="22"/>
      <c r="F46" s="22"/>
      <c r="G46" s="22">
        <f>B46*0.2</f>
        <v>2534.8</v>
      </c>
      <c r="I46" s="116" t="s">
        <v>63</v>
      </c>
      <c r="J46" s="22">
        <v>12674</v>
      </c>
      <c r="K46" s="22"/>
      <c r="L46" s="22"/>
      <c r="M46" s="22"/>
      <c r="N46" s="22"/>
      <c r="O46" s="22">
        <f>J46*0.2</f>
        <v>2534.8</v>
      </c>
    </row>
    <row r="47" spans="1:15" ht="22.5" customHeight="1">
      <c r="A47" s="116" t="s">
        <v>37</v>
      </c>
      <c r="B47" s="22">
        <v>52550.7</v>
      </c>
      <c r="C47" s="22"/>
      <c r="D47" s="22"/>
      <c r="E47" s="22"/>
      <c r="F47" s="22"/>
      <c r="G47" s="22">
        <f>(B47*8)/100</f>
        <v>4204.056</v>
      </c>
      <c r="I47" s="116" t="s">
        <v>37</v>
      </c>
      <c r="J47" s="22">
        <v>34466</v>
      </c>
      <c r="K47" s="22"/>
      <c r="L47" s="22"/>
      <c r="M47" s="22"/>
      <c r="N47" s="22"/>
      <c r="O47" s="22">
        <f>(J47*8)/100</f>
        <v>2757.28</v>
      </c>
    </row>
    <row r="48" spans="1:15" ht="22.5" customHeight="1" thickBot="1">
      <c r="A48" s="116" t="s">
        <v>38</v>
      </c>
      <c r="B48" s="22">
        <v>4784.17</v>
      </c>
      <c r="C48" s="22"/>
      <c r="D48" s="22"/>
      <c r="E48" s="22"/>
      <c r="F48" s="22"/>
      <c r="G48" s="22">
        <f>(B48*8)/100</f>
        <v>382.7336</v>
      </c>
      <c r="I48" s="116" t="s">
        <v>38</v>
      </c>
      <c r="J48" s="234">
        <v>3045</v>
      </c>
      <c r="K48" s="22"/>
      <c r="L48" s="22"/>
      <c r="M48" s="22"/>
      <c r="N48" s="22"/>
      <c r="O48" s="22">
        <f>(J48*8)/100</f>
        <v>243.6</v>
      </c>
    </row>
    <row r="49" spans="1:15" ht="22.5" customHeight="1" thickBot="1">
      <c r="A49" s="259" t="s">
        <v>75</v>
      </c>
      <c r="B49" s="260"/>
      <c r="C49" s="260"/>
      <c r="D49" s="260"/>
      <c r="E49" s="260"/>
      <c r="F49" s="261"/>
      <c r="G49" s="235">
        <f>SUM(G45:G48)</f>
        <v>28241.5896</v>
      </c>
      <c r="I49" s="259" t="s">
        <v>75</v>
      </c>
      <c r="J49" s="260"/>
      <c r="K49" s="260"/>
      <c r="L49" s="260"/>
      <c r="M49" s="260"/>
      <c r="N49" s="261"/>
      <c r="O49" s="235">
        <f>SUM(O45:O48)</f>
        <v>26655.679999999997</v>
      </c>
    </row>
    <row r="50" spans="1:15" ht="22.5" customHeight="1" thickBot="1">
      <c r="A50" s="245" t="s">
        <v>90</v>
      </c>
      <c r="B50" s="246"/>
      <c r="C50" s="246"/>
      <c r="D50" s="246"/>
      <c r="E50" s="246"/>
      <c r="F50" s="247"/>
      <c r="G50" s="236">
        <f>G43+G49</f>
        <v>50929.4596</v>
      </c>
      <c r="I50" s="245" t="s">
        <v>90</v>
      </c>
      <c r="J50" s="246"/>
      <c r="K50" s="246"/>
      <c r="L50" s="246"/>
      <c r="M50" s="246"/>
      <c r="N50" s="247"/>
      <c r="O50" s="236">
        <f>O43+O49</f>
        <v>49343.55</v>
      </c>
    </row>
    <row r="51" spans="1:15" ht="22.5" customHeight="1">
      <c r="A51" s="242" t="s">
        <v>76</v>
      </c>
      <c r="B51" s="237"/>
      <c r="C51" s="237"/>
      <c r="D51" s="237"/>
      <c r="E51" s="237"/>
      <c r="F51" s="237"/>
      <c r="G51" s="237"/>
      <c r="I51" s="242" t="s">
        <v>76</v>
      </c>
      <c r="J51" s="237"/>
      <c r="K51" s="237"/>
      <c r="L51" s="237"/>
      <c r="M51" s="237"/>
      <c r="N51" s="237"/>
      <c r="O51" s="237"/>
    </row>
    <row r="52" spans="1:15" ht="22.5" customHeight="1">
      <c r="A52" s="113" t="s">
        <v>77</v>
      </c>
      <c r="B52" s="238"/>
      <c r="C52" s="238"/>
      <c r="D52" s="238"/>
      <c r="E52" s="239"/>
      <c r="F52" s="239"/>
      <c r="G52" s="22">
        <v>52550.7</v>
      </c>
      <c r="I52" s="113" t="s">
        <v>77</v>
      </c>
      <c r="J52" s="238"/>
      <c r="K52" s="238"/>
      <c r="L52" s="238"/>
      <c r="M52" s="239"/>
      <c r="N52" s="239"/>
      <c r="O52" s="22">
        <v>34466</v>
      </c>
    </row>
    <row r="53" spans="1:15" ht="22.5" customHeight="1" thickBot="1">
      <c r="A53" s="243" t="s">
        <v>78</v>
      </c>
      <c r="B53" s="240"/>
      <c r="C53" s="240"/>
      <c r="D53" s="240"/>
      <c r="E53" s="241"/>
      <c r="F53" s="241"/>
      <c r="G53" s="234">
        <v>4784.17</v>
      </c>
      <c r="I53" s="243" t="s">
        <v>78</v>
      </c>
      <c r="J53" s="240"/>
      <c r="K53" s="240"/>
      <c r="L53" s="240"/>
      <c r="M53" s="241"/>
      <c r="N53" s="241"/>
      <c r="O53" s="234">
        <v>3045</v>
      </c>
    </row>
    <row r="54" spans="1:15" ht="22.5" customHeight="1" thickBot="1">
      <c r="A54" s="313" t="s">
        <v>86</v>
      </c>
      <c r="B54" s="314"/>
      <c r="C54" s="314"/>
      <c r="D54" s="314"/>
      <c r="E54" s="314"/>
      <c r="F54" s="315"/>
      <c r="G54" s="123">
        <f>SUM(G52:G53)</f>
        <v>57334.869999999995</v>
      </c>
      <c r="I54" s="313" t="s">
        <v>86</v>
      </c>
      <c r="J54" s="314"/>
      <c r="K54" s="314"/>
      <c r="L54" s="314"/>
      <c r="M54" s="314"/>
      <c r="N54" s="315"/>
      <c r="O54" s="123">
        <f>SUM(O52:O53)</f>
        <v>37511</v>
      </c>
    </row>
    <row r="55" spans="1:15" ht="22.5" customHeight="1" thickBot="1">
      <c r="A55" s="251" t="s">
        <v>80</v>
      </c>
      <c r="B55" s="252"/>
      <c r="C55" s="252"/>
      <c r="D55" s="252"/>
      <c r="E55" s="252"/>
      <c r="F55" s="253"/>
      <c r="G55" s="244">
        <f>G54-G50</f>
        <v>6405.410399999993</v>
      </c>
      <c r="I55" s="251" t="s">
        <v>80</v>
      </c>
      <c r="J55" s="252"/>
      <c r="K55" s="252"/>
      <c r="L55" s="252"/>
      <c r="M55" s="252"/>
      <c r="N55" s="253"/>
      <c r="O55" s="244">
        <f>O54-O50</f>
        <v>-11832.550000000003</v>
      </c>
    </row>
  </sheetData>
  <mergeCells count="17">
    <mergeCell ref="I50:N50"/>
    <mergeCell ref="I54:N54"/>
    <mergeCell ref="I55:N55"/>
    <mergeCell ref="J7:K7"/>
    <mergeCell ref="L7:N7"/>
    <mergeCell ref="I44:O44"/>
    <mergeCell ref="I49:N49"/>
    <mergeCell ref="A50:F50"/>
    <mergeCell ref="A55:F55"/>
    <mergeCell ref="B7:C7"/>
    <mergeCell ref="D7:F7"/>
    <mergeCell ref="A49:F49"/>
    <mergeCell ref="A54:F54"/>
    <mergeCell ref="A2:G2"/>
    <mergeCell ref="A3:G3"/>
    <mergeCell ref="A4:G4"/>
    <mergeCell ref="A44:G44"/>
  </mergeCells>
  <printOptions/>
  <pageMargins left="0.5" right="0.21" top="0.39" bottom="0.52" header="0.4921259845" footer="0.4921259845"/>
  <pageSetup fitToHeight="1" fitToWidth="1" horizontalDpi="600" verticalDpi="600" orientation="portrait" paperSize="8" scale="53" r:id="rId2"/>
  <ignoredErrors>
    <ignoredError sqref="G27 G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csteen</dc:creator>
  <cp:keywords/>
  <dc:description/>
  <cp:lastModifiedBy>Jasmin Snigula</cp:lastModifiedBy>
  <cp:lastPrinted>2012-01-31T08:06:38Z</cp:lastPrinted>
  <dcterms:created xsi:type="dcterms:W3CDTF">2010-12-09T12:19:03Z</dcterms:created>
  <dcterms:modified xsi:type="dcterms:W3CDTF">2013-09-23T08:25:56Z</dcterms:modified>
  <cp:category/>
  <cp:version/>
  <cp:contentType/>
  <cp:contentStatus/>
</cp:coreProperties>
</file>